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Edición Planeta\CN_11_14_CO\"/>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9200" windowHeight="89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K45" i="2" l="1"/>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C92" i="1"/>
  <c r="C91" i="1"/>
  <c r="C90" i="1"/>
  <c r="C89" i="1"/>
  <c r="C88" i="1"/>
  <c r="C87" i="1"/>
  <c r="C86" i="1"/>
  <c r="C85" i="1"/>
  <c r="C84" i="1"/>
  <c r="C83" i="1"/>
  <c r="C82" i="1"/>
  <c r="C81" i="1"/>
  <c r="C80" i="1"/>
  <c r="C79" i="1"/>
  <c r="C78" i="1"/>
  <c r="C77" i="1"/>
  <c r="C76" i="1"/>
  <c r="C75" i="1"/>
  <c r="C74" i="1"/>
  <c r="C73" i="1"/>
  <c r="C72" i="1"/>
  <c r="C71" i="1"/>
  <c r="A71" i="1"/>
  <c r="F71" i="1" s="1"/>
  <c r="G71" i="1" s="1"/>
  <c r="C70" i="1"/>
  <c r="A70" i="1"/>
  <c r="F70" i="1" s="1"/>
  <c r="G70" i="1" s="1"/>
  <c r="C69" i="1"/>
  <c r="A69" i="1"/>
  <c r="F69" i="1" s="1"/>
  <c r="G69" i="1" s="1"/>
  <c r="C68" i="1"/>
  <c r="A68" i="1"/>
  <c r="F68" i="1" s="1"/>
  <c r="G68" i="1" s="1"/>
  <c r="C67" i="1"/>
  <c r="A67" i="1"/>
  <c r="F67" i="1" s="1"/>
  <c r="G67" i="1" s="1"/>
  <c r="C66" i="1"/>
  <c r="A66" i="1"/>
  <c r="F66" i="1" s="1"/>
  <c r="G66" i="1" s="1"/>
  <c r="C65" i="1"/>
  <c r="A65" i="1"/>
  <c r="F65" i="1" s="1"/>
  <c r="G65" i="1" s="1"/>
  <c r="C64" i="1"/>
  <c r="A64" i="1"/>
  <c r="F64" i="1" s="1"/>
  <c r="G64" i="1" s="1"/>
  <c r="C63" i="1"/>
  <c r="A63" i="1"/>
  <c r="F63" i="1" s="1"/>
  <c r="G63" i="1" s="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A72" i="1" l="1"/>
  <c r="H72" i="1"/>
  <c r="H71" i="1"/>
  <c r="H70" i="1"/>
  <c r="H69" i="1"/>
  <c r="H68" i="1"/>
  <c r="H67" i="1"/>
  <c r="H66" i="1"/>
  <c r="H65" i="1"/>
  <c r="H64" i="1"/>
  <c r="H63" i="1"/>
  <c r="H12" i="1"/>
  <c r="H11" i="1"/>
  <c r="F11" i="1"/>
  <c r="G11" i="1" s="1"/>
  <c r="H10" i="1"/>
  <c r="A13" i="1"/>
  <c r="F10" i="1"/>
  <c r="G10" i="1" s="1"/>
  <c r="F72" i="1" l="1"/>
  <c r="G72" i="1" s="1"/>
  <c r="A73" i="1"/>
  <c r="F13" i="1"/>
  <c r="G13" i="1" s="1"/>
  <c r="H13" i="1"/>
  <c r="A14" i="1"/>
  <c r="F73" i="1" l="1"/>
  <c r="G73" i="1" s="1"/>
  <c r="A74" i="1"/>
  <c r="H73" i="1"/>
  <c r="F14" i="1"/>
  <c r="G14" i="1" s="1"/>
  <c r="H14" i="1"/>
  <c r="A15" i="1"/>
  <c r="F74" i="1" l="1"/>
  <c r="G74" i="1" s="1"/>
  <c r="A75" i="1"/>
  <c r="H74" i="1"/>
  <c r="F15" i="1"/>
  <c r="G15" i="1" s="1"/>
  <c r="H15" i="1"/>
  <c r="A16" i="1"/>
  <c r="F75" i="1" l="1"/>
  <c r="G75" i="1" s="1"/>
  <c r="A76" i="1"/>
  <c r="H75" i="1"/>
  <c r="F16" i="1"/>
  <c r="G16" i="1" s="1"/>
  <c r="H16" i="1"/>
  <c r="A17" i="1"/>
  <c r="F76" i="1" l="1"/>
  <c r="G76" i="1" s="1"/>
  <c r="A77" i="1"/>
  <c r="H76" i="1"/>
  <c r="F17" i="1"/>
  <c r="G17" i="1" s="1"/>
  <c r="H17" i="1"/>
  <c r="A18" i="1"/>
  <c r="F77" i="1" l="1"/>
  <c r="G77" i="1" s="1"/>
  <c r="A78" i="1"/>
  <c r="H77" i="1"/>
  <c r="F18" i="1"/>
  <c r="G18" i="1" s="1"/>
  <c r="H18" i="1"/>
  <c r="A19" i="1"/>
  <c r="F78" i="1" l="1"/>
  <c r="G78" i="1" s="1"/>
  <c r="A79" i="1"/>
  <c r="H78" i="1"/>
  <c r="F19" i="1"/>
  <c r="G19" i="1" s="1"/>
  <c r="H19" i="1"/>
  <c r="A20" i="1"/>
  <c r="F79" i="1" l="1"/>
  <c r="G79" i="1" s="1"/>
  <c r="A80" i="1"/>
  <c r="H79" i="1"/>
  <c r="H20" i="1"/>
  <c r="F20" i="1"/>
  <c r="G20" i="1" s="1"/>
  <c r="A21" i="1"/>
  <c r="F80" i="1" l="1"/>
  <c r="G80" i="1" s="1"/>
  <c r="A81" i="1"/>
  <c r="H80" i="1"/>
  <c r="F21" i="1"/>
  <c r="G21" i="1" s="1"/>
  <c r="H21" i="1"/>
  <c r="A22" i="1"/>
  <c r="F81" i="1" l="1"/>
  <c r="G81" i="1" s="1"/>
  <c r="A82" i="1"/>
  <c r="H81" i="1"/>
  <c r="H22" i="1"/>
  <c r="F22" i="1"/>
  <c r="G22" i="1" s="1"/>
  <c r="A23" i="1"/>
  <c r="F82" i="1" l="1"/>
  <c r="G82" i="1" s="1"/>
  <c r="A83" i="1"/>
  <c r="H82" i="1"/>
  <c r="F23" i="1"/>
  <c r="G23" i="1" s="1"/>
  <c r="H23" i="1"/>
  <c r="A24" i="1"/>
  <c r="F83" i="1" l="1"/>
  <c r="G83" i="1" s="1"/>
  <c r="A84" i="1"/>
  <c r="H83" i="1"/>
  <c r="H24" i="1"/>
  <c r="F24" i="1"/>
  <c r="G24" i="1" s="1"/>
  <c r="A25" i="1"/>
  <c r="F84" i="1" l="1"/>
  <c r="G84" i="1" s="1"/>
  <c r="A85" i="1"/>
  <c r="H84" i="1"/>
  <c r="F25" i="1"/>
  <c r="G25" i="1" s="1"/>
  <c r="H25" i="1"/>
  <c r="A26" i="1"/>
  <c r="F85" i="1" l="1"/>
  <c r="G85" i="1" s="1"/>
  <c r="A86" i="1"/>
  <c r="H85" i="1"/>
  <c r="H26" i="1"/>
  <c r="F26" i="1"/>
  <c r="G26" i="1" s="1"/>
  <c r="A27" i="1"/>
  <c r="F86" i="1" l="1"/>
  <c r="G86" i="1" s="1"/>
  <c r="A87" i="1"/>
  <c r="H86" i="1"/>
  <c r="F27" i="1"/>
  <c r="G27" i="1" s="1"/>
  <c r="H27" i="1"/>
  <c r="A28" i="1"/>
  <c r="F87" i="1" l="1"/>
  <c r="G87" i="1" s="1"/>
  <c r="A88" i="1"/>
  <c r="H87" i="1"/>
  <c r="H28" i="1"/>
  <c r="F28" i="1"/>
  <c r="G28" i="1" s="1"/>
  <c r="A29" i="1"/>
  <c r="F88" i="1" l="1"/>
  <c r="G88" i="1" s="1"/>
  <c r="A89" i="1"/>
  <c r="H88" i="1"/>
  <c r="F29" i="1"/>
  <c r="G29" i="1" s="1"/>
  <c r="H29" i="1"/>
  <c r="A30" i="1"/>
  <c r="F89" i="1" l="1"/>
  <c r="G89" i="1" s="1"/>
  <c r="A90" i="1"/>
  <c r="H89" i="1"/>
  <c r="H30" i="1"/>
  <c r="F30" i="1"/>
  <c r="G30" i="1" s="1"/>
  <c r="A31" i="1"/>
  <c r="F90" i="1" l="1"/>
  <c r="G90" i="1" s="1"/>
  <c r="A91" i="1"/>
  <c r="H90" i="1"/>
  <c r="F31" i="1"/>
  <c r="G31" i="1" s="1"/>
  <c r="H31" i="1"/>
  <c r="A32" i="1"/>
  <c r="F91" i="1" l="1"/>
  <c r="G91" i="1" s="1"/>
  <c r="A92" i="1"/>
  <c r="H91" i="1"/>
  <c r="F32" i="1"/>
  <c r="G32" i="1" s="1"/>
  <c r="H32" i="1"/>
  <c r="A33" i="1"/>
  <c r="F92" i="1" l="1"/>
  <c r="G92" i="1" s="1"/>
  <c r="A93" i="1"/>
  <c r="H92" i="1"/>
  <c r="F33" i="1"/>
  <c r="G33" i="1" s="1"/>
  <c r="H33" i="1"/>
  <c r="A34" i="1"/>
  <c r="F93" i="1" l="1"/>
  <c r="G93" i="1" s="1"/>
  <c r="H93" i="1"/>
  <c r="H34" i="1"/>
  <c r="F34" i="1"/>
  <c r="G34" i="1" s="1"/>
  <c r="A35" i="1"/>
  <c r="F35" i="1" l="1"/>
  <c r="G35" i="1" s="1"/>
  <c r="H35" i="1"/>
  <c r="A36" i="1"/>
  <c r="H36" i="1" l="1"/>
  <c r="F36" i="1"/>
  <c r="G36" i="1" s="1"/>
  <c r="A37" i="1"/>
  <c r="F37" i="1" l="1"/>
  <c r="G37" i="1" s="1"/>
  <c r="H37" i="1"/>
  <c r="A38" i="1"/>
  <c r="H38" i="1" l="1"/>
  <c r="F38" i="1"/>
  <c r="G38" i="1" s="1"/>
  <c r="A39" i="1"/>
  <c r="F39" i="1" l="1"/>
  <c r="G39" i="1" s="1"/>
  <c r="H39" i="1"/>
  <c r="A40" i="1"/>
  <c r="H40" i="1" l="1"/>
  <c r="F40" i="1"/>
  <c r="G40" i="1" s="1"/>
  <c r="A41" i="1"/>
  <c r="F41" i="1" l="1"/>
  <c r="G41" i="1" s="1"/>
  <c r="H41" i="1"/>
  <c r="A42" i="1"/>
  <c r="H42" i="1" l="1"/>
  <c r="F42" i="1"/>
  <c r="G42" i="1" s="1"/>
  <c r="A43" i="1"/>
  <c r="F43" i="1" l="1"/>
  <c r="G43" i="1" s="1"/>
  <c r="H43" i="1"/>
  <c r="A44" i="1"/>
  <c r="H44" i="1" l="1"/>
  <c r="F44" i="1"/>
  <c r="G44" i="1" s="1"/>
  <c r="A45" i="1"/>
  <c r="F45" i="1" l="1"/>
  <c r="G45" i="1" s="1"/>
  <c r="H45" i="1"/>
  <c r="A46" i="1"/>
  <c r="H46" i="1" l="1"/>
  <c r="F46" i="1"/>
  <c r="G46" i="1" s="1"/>
  <c r="A47" i="1"/>
  <c r="F47" i="1" l="1"/>
  <c r="G47" i="1" s="1"/>
  <c r="H47" i="1"/>
  <c r="A48" i="1"/>
  <c r="F48" i="1" l="1"/>
  <c r="G48" i="1" s="1"/>
  <c r="H48" i="1"/>
  <c r="A49" i="1"/>
  <c r="F49" i="1" l="1"/>
  <c r="G49" i="1" s="1"/>
  <c r="H49" i="1"/>
  <c r="A50" i="1"/>
  <c r="H50" i="1" l="1"/>
  <c r="F50" i="1"/>
  <c r="G50" i="1" s="1"/>
  <c r="A51" i="1"/>
  <c r="F51" i="1" l="1"/>
  <c r="G51" i="1" s="1"/>
  <c r="H51" i="1"/>
  <c r="A52" i="1"/>
  <c r="H52" i="1" l="1"/>
  <c r="F52" i="1"/>
  <c r="G52" i="1" s="1"/>
  <c r="A53" i="1"/>
  <c r="F53" i="1" l="1"/>
  <c r="G53" i="1" s="1"/>
  <c r="H53" i="1"/>
  <c r="A54" i="1"/>
  <c r="F54" i="1" l="1"/>
  <c r="G54" i="1" s="1"/>
  <c r="H54" i="1"/>
  <c r="A55" i="1"/>
  <c r="H55" i="1" l="1"/>
  <c r="F55" i="1"/>
  <c r="G55" i="1" s="1"/>
  <c r="A56" i="1"/>
  <c r="F56" i="1" l="1"/>
  <c r="G56" i="1" s="1"/>
  <c r="H56" i="1"/>
  <c r="A57" i="1"/>
  <c r="H57" i="1" l="1"/>
  <c r="F57" i="1"/>
  <c r="G57" i="1" s="1"/>
  <c r="A58" i="1"/>
  <c r="F58" i="1" l="1"/>
  <c r="G58" i="1" s="1"/>
  <c r="H58" i="1"/>
  <c r="A59" i="1"/>
  <c r="H59" i="1" l="1"/>
  <c r="F59" i="1"/>
  <c r="G59" i="1" s="1"/>
  <c r="A60" i="1"/>
  <c r="F60" i="1" l="1"/>
  <c r="G60" i="1" s="1"/>
  <c r="H60" i="1"/>
  <c r="A61" i="1"/>
  <c r="H61" i="1" l="1"/>
  <c r="F61" i="1"/>
  <c r="G61" i="1" s="1"/>
  <c r="A62" i="1"/>
  <c r="F62" i="1" l="1"/>
  <c r="G62" i="1" s="1"/>
  <c r="H62" i="1"/>
</calcChain>
</file>

<file path=xl/sharedStrings.xml><?xml version="1.0" encoding="utf-8"?>
<sst xmlns="http://schemas.openxmlformats.org/spreadsheetml/2006/main" count="606" uniqueCount="207">
  <si>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</si>
  <si>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</si>
  <si>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</si>
  <si>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</si>
  <si>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</si>
  <si>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</si>
  <si>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</si>
  <si>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</si>
  <si>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</si>
  <si>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</si>
  <si>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</si>
  <si>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</si>
  <si>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</si>
  <si>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</si>
  <si>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</si>
  <si>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</si>
  <si>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</si>
  <si>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</si>
  <si>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</si>
  <si>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</si>
  <si>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</si>
  <si>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</si>
  <si>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</si>
  <si>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</si>
  <si>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</si>
  <si>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</si>
  <si>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</si>
  <si>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</si>
  <si>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</si>
  <si>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</si>
  <si>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</si>
  <si>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</si>
  <si>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</si>
  <si>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</si>
  <si>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</si>
  <si>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</si>
  <si>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</si>
  <si>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</si>
  <si>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</si>
  <si>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</si>
  <si>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</si>
  <si>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</si>
  <si>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</si>
  <si>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</si>
  <si>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</si>
  <si>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</si>
  <si>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</si>
  <si>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</si>
  <si>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</si>
  <si>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</si>
  <si>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</si>
  <si>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</si>
  <si>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</si>
  <si>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</si>
  <si>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</si>
  <si>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</si>
  <si>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</si>
  <si>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</si>
  <si>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</si>
  <si>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</si>
  <si>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</si>
  <si>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</si>
  <si>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</si>
  <si>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</si>
  <si>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</si>
  <si>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</si>
  <si>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</si>
  <si>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</si>
  <si>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</si>
  <si>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</si>
  <si>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</si>
  <si>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</si>
  <si>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</si>
  <si>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</si>
  <si>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</si>
  <si>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</si>
  <si>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</si>
  <si>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</si>
  <si>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</si>
  <si>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</si>
  <si>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</si>
  <si>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</si>
  <si>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</si>
  <si>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</si>
  <si>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</si>
  <si>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</si>
  <si>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</si>
  <si>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</si>
  <si>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</si>
  <si>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</si>
  <si>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</si>
  <si>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</si>
  <si>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</si>
  <si>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</si>
  <si>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</si>
  <si>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</si>
  <si>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</si>
  <si>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</si>
  <si>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</si>
  <si>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</si>
  <si>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</si>
  <si>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</si>
  <si>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</si>
  <si>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</si>
  <si>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</si>
  <si>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</si>
  <si>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</si>
  <si>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</si>
  <si>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</si>
  <si>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</si>
  <si>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</si>
  <si>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</si>
  <si>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</si>
  <si>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</si>
  <si>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</si>
  <si>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</si>
  <si>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</si>
  <si>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</si>
  <si>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</si>
  <si>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</si>
  <si>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</si>
  <si>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</si>
  <si>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</si>
  <si>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</si>
  <si>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</si>
  <si>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</si>
  <si>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</si>
  <si>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</si>
  <si>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</si>
  <si>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</si>
  <si>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</si>
  <si>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</si>
  <si>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</si>
  <si>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</si>
  <si>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</si>
  <si>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</si>
  <si>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</si>
  <si>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</si>
  <si>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</si>
  <si>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</si>
  <si>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</si>
  <si>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</si>
  <si>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</si>
  <si>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</si>
  <si>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</si>
  <si>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</si>
  <si>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</si>
  <si>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</si>
  <si>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</si>
  <si>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</si>
  <si>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</si>
  <si>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</si>
  <si>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</si>
  <si>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</si>
  <si>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</si>
  <si>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</si>
  <si>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</si>
  <si>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</si>
  <si>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</si>
  <si>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</si>
  <si>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</si>
  <si>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</si>
  <si>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</si>
  <si>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</si>
  <si>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</si>
  <si>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</si>
  <si>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</si>
  <si>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</si>
  <si>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</si>
  <si>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</si>
  <si>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</si>
  <si>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</si>
  <si>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</si>
  <si>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</si>
  <si>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</si>
  <si>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</si>
  <si>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</si>
  <si>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</si>
  <si>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</si>
  <si>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</si>
  <si>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</si>
  <si>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</si>
  <si>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</si>
  <si>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</si>
  <si>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</si>
  <si>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</si>
  <si>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</si>
  <si>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reacciones químicas de los compuestos orgánicos</t>
  </si>
  <si>
    <t>Lyz Marcela Bernal Gómez</t>
  </si>
  <si>
    <t>Código shutterstock 30840634</t>
  </si>
  <si>
    <t>Cuaderno de Estudio</t>
  </si>
  <si>
    <t>Fotografía</t>
  </si>
  <si>
    <t xml:space="preserve">Ver descripción y observaciones </t>
  </si>
  <si>
    <t>Ilustración</t>
  </si>
  <si>
    <t>Realizar ilustración igual a la imagen guía. Manejar colores de acuerdo a la maqueta</t>
  </si>
  <si>
    <t>Realizar tabla igual a la imagen guía. Manejar colores de acuerdo a la maqueta</t>
  </si>
  <si>
    <t>Realizar tabla igual a la imagen guía. Manejar colores de acuerdo a la maqueta. En CL por favor la ele en baja (Cl)</t>
  </si>
  <si>
    <t>Código shutterstock 263009330</t>
  </si>
  <si>
    <t xml:space="preserve">Realizar ilustración igual a la imagen guía. Manejar colores de acuerdo a la maqueta. Lo que se encuentra debajo de la flecha H2SO4 (2 y 4 en subíndices) </t>
  </si>
  <si>
    <t>CN_11_14_CO</t>
  </si>
  <si>
    <t xml:space="preserve"> </t>
  </si>
  <si>
    <t xml:space="preserve">Realizar ilustración igual a la imagen guía. Manejar colores de acuerdo a la maqueta. Lo signos que se encuentran dentro de las circuferencias dejarlos en diferentecolor </t>
  </si>
  <si>
    <t xml:space="preserve">Realizar ilustración igual a la imagen guía. Manejar colores de acuerdo a la maqueta. Lo signos que se encuentran dentro de las circuferencias dejarlos en diferente color </t>
  </si>
  <si>
    <t xml:space="preserve">Realizar ilustración igual a la imagen guía. Manejar colores de acuerdo a la maqueta. </t>
  </si>
  <si>
    <t>Realizar ilustración igual a la imagen guía. Manejar colores de acuerdo a la maqueta. Los nombres que se encuentran debajo son: Aldehído, Ácido carboxílico, Etanal, Ácido etanoico (ácido acético)</t>
  </si>
  <si>
    <t>Realizar ilustración igual a la imagen guía. Manejar colores de acuerdo a la maqueta. Lo que se encuentra encima de las flechas LiAlH4 (4 subíndice) y NaBH4 (4 subíndice)</t>
  </si>
  <si>
    <t xml:space="preserve">Realizar ilustración igual a la imagen guía. Manejar colores de acuerdo a la maqueta. Lo que se encuentra encima de las flechas LiAlH4 (4 subíndice) y NaBH4 (4 subíndice). </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</si>
</sst>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9" Type="http://schemas.openxmlformats.org/officeDocument/2006/relationships/image" Target="../media/image41.png"/><Relationship Id="rId21" Type="http://schemas.openxmlformats.org/officeDocument/2006/relationships/image" Target="../media/image23.png"/><Relationship Id="rId34" Type="http://schemas.openxmlformats.org/officeDocument/2006/relationships/image" Target="../media/image36.png"/><Relationship Id="rId42" Type="http://schemas.openxmlformats.org/officeDocument/2006/relationships/image" Target="../media/image44.png"/><Relationship Id="rId47" Type="http://schemas.openxmlformats.org/officeDocument/2006/relationships/image" Target="../media/image49.png"/><Relationship Id="rId50" Type="http://schemas.openxmlformats.org/officeDocument/2006/relationships/image" Target="../media/image52.png"/><Relationship Id="rId55" Type="http://schemas.openxmlformats.org/officeDocument/2006/relationships/image" Target="../media/image57.png"/><Relationship Id="rId7" Type="http://schemas.openxmlformats.org/officeDocument/2006/relationships/image" Target="../media/image9.jpe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33" Type="http://schemas.openxmlformats.org/officeDocument/2006/relationships/image" Target="../media/image35.png"/><Relationship Id="rId38" Type="http://schemas.openxmlformats.org/officeDocument/2006/relationships/image" Target="../media/image40.png"/><Relationship Id="rId46" Type="http://schemas.openxmlformats.org/officeDocument/2006/relationships/image" Target="../media/image48.png"/><Relationship Id="rId59" Type="http://schemas.openxmlformats.org/officeDocument/2006/relationships/image" Target="../media/image61.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29" Type="http://schemas.openxmlformats.org/officeDocument/2006/relationships/image" Target="../media/image31.png"/><Relationship Id="rId41" Type="http://schemas.openxmlformats.org/officeDocument/2006/relationships/image" Target="../media/image43.png"/><Relationship Id="rId54" Type="http://schemas.openxmlformats.org/officeDocument/2006/relationships/image" Target="../media/image56.png"/><Relationship Id="rId1" Type="http://schemas.openxmlformats.org/officeDocument/2006/relationships/image" Target="../media/image3.jpe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32" Type="http://schemas.openxmlformats.org/officeDocument/2006/relationships/image" Target="../media/image34.png"/><Relationship Id="rId37" Type="http://schemas.openxmlformats.org/officeDocument/2006/relationships/image" Target="../media/image39.png"/><Relationship Id="rId40" Type="http://schemas.openxmlformats.org/officeDocument/2006/relationships/image" Target="../media/image42.png"/><Relationship Id="rId45" Type="http://schemas.openxmlformats.org/officeDocument/2006/relationships/image" Target="../media/image47.png"/><Relationship Id="rId53" Type="http://schemas.openxmlformats.org/officeDocument/2006/relationships/image" Target="../media/image55.png"/><Relationship Id="rId58" Type="http://schemas.openxmlformats.org/officeDocument/2006/relationships/image" Target="../media/image60.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8.png"/><Relationship Id="rId49" Type="http://schemas.openxmlformats.org/officeDocument/2006/relationships/image" Target="../media/image51.png"/><Relationship Id="rId57" Type="http://schemas.openxmlformats.org/officeDocument/2006/relationships/image" Target="../media/image59.png"/><Relationship Id="rId10" Type="http://schemas.openxmlformats.org/officeDocument/2006/relationships/image" Target="../media/image12.png"/><Relationship Id="rId19" Type="http://schemas.openxmlformats.org/officeDocument/2006/relationships/image" Target="../media/image21.png"/><Relationship Id="rId31" Type="http://schemas.openxmlformats.org/officeDocument/2006/relationships/image" Target="../media/image33.png"/><Relationship Id="rId44" Type="http://schemas.openxmlformats.org/officeDocument/2006/relationships/image" Target="../media/image46.png"/><Relationship Id="rId52" Type="http://schemas.openxmlformats.org/officeDocument/2006/relationships/image" Target="../media/image54.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7.png"/><Relationship Id="rId43" Type="http://schemas.openxmlformats.org/officeDocument/2006/relationships/image" Target="../media/image45.png"/><Relationship Id="rId48" Type="http://schemas.openxmlformats.org/officeDocument/2006/relationships/image" Target="../media/image50.png"/><Relationship Id="rId56" Type="http://schemas.openxmlformats.org/officeDocument/2006/relationships/image" Target="../media/image58.png"/><Relationship Id="rId8" Type="http://schemas.openxmlformats.org/officeDocument/2006/relationships/image" Target="../media/image10.png"/><Relationship Id="rId51" Type="http://schemas.openxmlformats.org/officeDocument/2006/relationships/image" Target="../media/image53.png"/><Relationship Id="rId3" Type="http://schemas.openxmlformats.org/officeDocument/2006/relationships/image" Target="../media/image5.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563563</xdr:colOff>
      <xdr:row>9</xdr:row>
      <xdr:rowOff>87312</xdr:rowOff>
    </xdr:from>
    <xdr:to>
      <xdr:col>9</xdr:col>
      <xdr:colOff>1539874</xdr:colOff>
      <xdr:row>9</xdr:row>
      <xdr:rowOff>960437</xdr:rowOff>
    </xdr:to>
    <xdr:pic>
      <xdr:nvPicPr>
        <xdr:cNvPr id="2" name="Imagen 1" descr="http://thumb9.shutterstock.com/display_pic_with_logo/328987/328987,1243232996,2/stock-photo-small-thermite-explosion-30840634.jpg"/>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79563" y="2206625"/>
          <a:ext cx="976311" cy="873125"/>
        </a:xfrm>
        <a:prstGeom prst="rect">
          <a:avLst/>
        </a:prstGeom>
        <a:noFill/>
        <a:ln>
          <a:noFill/>
        </a:ln>
      </xdr:spPr>
    </xdr:pic>
    <xdr:clientData/>
  </xdr:twoCellAnchor>
  <xdr:twoCellAnchor editAs="oneCell">
    <xdr:from>
      <xdr:col>9</xdr:col>
      <xdr:colOff>130969</xdr:colOff>
      <xdr:row>10</xdr:row>
      <xdr:rowOff>51593</xdr:rowOff>
    </xdr:from>
    <xdr:to>
      <xdr:col>9</xdr:col>
      <xdr:colOff>2549684</xdr:colOff>
      <xdr:row>10</xdr:row>
      <xdr:rowOff>1062831</xdr:rowOff>
    </xdr:to>
    <xdr:pic>
      <xdr:nvPicPr>
        <xdr:cNvPr id="3" name="Imagen 2"/>
        <xdr:cNvPicPr/>
      </xdr:nvPicPr>
      <xdr:blipFill rotWithShape="1">
        <a:blip xmlns:r="http://schemas.openxmlformats.org/officeDocument/2006/relationships" r:embed="rId2"/>
        <a:srcRect l="54141" t="47092" r="23286" b="42342"/>
        <a:stretch/>
      </xdr:blipFill>
      <xdr:spPr bwMode="auto">
        <a:xfrm>
          <a:off x="13823157" y="3230562"/>
          <a:ext cx="2418715" cy="101123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11</xdr:row>
      <xdr:rowOff>111125</xdr:rowOff>
    </xdr:from>
    <xdr:to>
      <xdr:col>9</xdr:col>
      <xdr:colOff>2420938</xdr:colOff>
      <xdr:row>11</xdr:row>
      <xdr:rowOff>833437</xdr:rowOff>
    </xdr:to>
    <xdr:pic>
      <xdr:nvPicPr>
        <xdr:cNvPr id="4" name="Imagen 3"/>
        <xdr:cNvPicPr/>
      </xdr:nvPicPr>
      <xdr:blipFill rotWithShape="1">
        <a:blip xmlns:r="http://schemas.openxmlformats.org/officeDocument/2006/relationships" r:embed="rId3"/>
        <a:srcRect l="54651" t="54941" r="19042" b="33286"/>
        <a:stretch/>
      </xdr:blipFill>
      <xdr:spPr bwMode="auto">
        <a:xfrm>
          <a:off x="13858875" y="4389438"/>
          <a:ext cx="2278063" cy="72231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79375</xdr:colOff>
      <xdr:row>12</xdr:row>
      <xdr:rowOff>79375</xdr:rowOff>
    </xdr:from>
    <xdr:to>
      <xdr:col>9</xdr:col>
      <xdr:colOff>3187700</xdr:colOff>
      <xdr:row>12</xdr:row>
      <xdr:rowOff>1136650</xdr:rowOff>
    </xdr:to>
    <xdr:pic>
      <xdr:nvPicPr>
        <xdr:cNvPr id="5" name="Imagen 4"/>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795375" y="5310188"/>
          <a:ext cx="3108325" cy="1057275"/>
        </a:xfrm>
        <a:prstGeom prst="rect">
          <a:avLst/>
        </a:prstGeom>
        <a:noFill/>
        <a:ln>
          <a:noFill/>
        </a:ln>
      </xdr:spPr>
    </xdr:pic>
    <xdr:clientData/>
  </xdr:twoCellAnchor>
  <xdr:twoCellAnchor editAs="oneCell">
    <xdr:from>
      <xdr:col>9</xdr:col>
      <xdr:colOff>380999</xdr:colOff>
      <xdr:row>13</xdr:row>
      <xdr:rowOff>71438</xdr:rowOff>
    </xdr:from>
    <xdr:to>
      <xdr:col>9</xdr:col>
      <xdr:colOff>3508375</xdr:colOff>
      <xdr:row>13</xdr:row>
      <xdr:rowOff>1454150</xdr:rowOff>
    </xdr:to>
    <xdr:pic>
      <xdr:nvPicPr>
        <xdr:cNvPr id="7" name="Imagen 6"/>
        <xdr:cNvPicPr/>
      </xdr:nvPicPr>
      <xdr:blipFill rotWithShape="1">
        <a:blip xmlns:r="http://schemas.openxmlformats.org/officeDocument/2006/relationships" r:embed="rId5"/>
        <a:srcRect l="4559" t="25035" r="12185" b="16784"/>
        <a:stretch/>
      </xdr:blipFill>
      <xdr:spPr bwMode="auto">
        <a:xfrm>
          <a:off x="14073187" y="6500813"/>
          <a:ext cx="3127376" cy="138271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55563</xdr:colOff>
      <xdr:row>14</xdr:row>
      <xdr:rowOff>79375</xdr:rowOff>
    </xdr:from>
    <xdr:to>
      <xdr:col>9</xdr:col>
      <xdr:colOff>3436938</xdr:colOff>
      <xdr:row>14</xdr:row>
      <xdr:rowOff>1435735</xdr:rowOff>
    </xdr:to>
    <xdr:pic>
      <xdr:nvPicPr>
        <xdr:cNvPr id="8" name="Imagen 7"/>
        <xdr:cNvPicPr/>
      </xdr:nvPicPr>
      <xdr:blipFill rotWithShape="1">
        <a:blip xmlns:r="http://schemas.openxmlformats.org/officeDocument/2006/relationships" r:embed="rId6"/>
        <a:srcRect l="3476" t="21870" r="11781" b="30111"/>
        <a:stretch/>
      </xdr:blipFill>
      <xdr:spPr bwMode="auto">
        <a:xfrm>
          <a:off x="13771563" y="8008938"/>
          <a:ext cx="3381375" cy="135636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726281</xdr:colOff>
      <xdr:row>15</xdr:row>
      <xdr:rowOff>126999</xdr:rowOff>
    </xdr:from>
    <xdr:to>
      <xdr:col>9</xdr:col>
      <xdr:colOff>2277903</xdr:colOff>
      <xdr:row>15</xdr:row>
      <xdr:rowOff>1287462</xdr:rowOff>
    </xdr:to>
    <xdr:pic>
      <xdr:nvPicPr>
        <xdr:cNvPr id="9" name="Imagen 8" descr="http://thumb1.shutterstock.com/display_pic_with_logo/2259785/263009330/stock-photo-chemist-is-analyzing-sample-in-laboratory-room-263009330.jpg"/>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418469" y="9616280"/>
          <a:ext cx="1551622" cy="1160463"/>
        </a:xfrm>
        <a:prstGeom prst="rect">
          <a:avLst/>
        </a:prstGeom>
        <a:noFill/>
        <a:ln>
          <a:noFill/>
        </a:ln>
      </xdr:spPr>
    </xdr:pic>
    <xdr:clientData/>
  </xdr:twoCellAnchor>
  <xdr:twoCellAnchor editAs="oneCell">
    <xdr:from>
      <xdr:col>9</xdr:col>
      <xdr:colOff>194468</xdr:colOff>
      <xdr:row>16</xdr:row>
      <xdr:rowOff>79373</xdr:rowOff>
    </xdr:from>
    <xdr:to>
      <xdr:col>9</xdr:col>
      <xdr:colOff>2996405</xdr:colOff>
      <xdr:row>16</xdr:row>
      <xdr:rowOff>1504156</xdr:rowOff>
    </xdr:to>
    <xdr:pic>
      <xdr:nvPicPr>
        <xdr:cNvPr id="10" name="Imagen 9"/>
        <xdr:cNvPicPr/>
      </xdr:nvPicPr>
      <xdr:blipFill rotWithShape="1">
        <a:blip xmlns:r="http://schemas.openxmlformats.org/officeDocument/2006/relationships" r:embed="rId8"/>
        <a:srcRect l="53802" t="42866" r="18363" b="22721"/>
        <a:stretch/>
      </xdr:blipFill>
      <xdr:spPr bwMode="auto">
        <a:xfrm>
          <a:off x="13886656" y="11056936"/>
          <a:ext cx="2801937" cy="142478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476250</xdr:colOff>
      <xdr:row>17</xdr:row>
      <xdr:rowOff>39687</xdr:rowOff>
    </xdr:from>
    <xdr:to>
      <xdr:col>9</xdr:col>
      <xdr:colOff>2198688</xdr:colOff>
      <xdr:row>17</xdr:row>
      <xdr:rowOff>1436688</xdr:rowOff>
    </xdr:to>
    <xdr:pic>
      <xdr:nvPicPr>
        <xdr:cNvPr id="11" name="Imagen 10"/>
        <xdr:cNvPicPr/>
      </xdr:nvPicPr>
      <xdr:blipFill rotWithShape="1">
        <a:blip xmlns:r="http://schemas.openxmlformats.org/officeDocument/2006/relationships" r:embed="rId9"/>
        <a:srcRect l="53802" t="35318" r="20061" b="26344"/>
        <a:stretch/>
      </xdr:blipFill>
      <xdr:spPr bwMode="auto">
        <a:xfrm>
          <a:off x="14192250" y="12565062"/>
          <a:ext cx="1722438" cy="139700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238124</xdr:colOff>
      <xdr:row>18</xdr:row>
      <xdr:rowOff>95249</xdr:rowOff>
    </xdr:from>
    <xdr:to>
      <xdr:col>9</xdr:col>
      <xdr:colOff>3214688</xdr:colOff>
      <xdr:row>18</xdr:row>
      <xdr:rowOff>1476374</xdr:rowOff>
    </xdr:to>
    <xdr:pic>
      <xdr:nvPicPr>
        <xdr:cNvPr id="12" name="Imagen 11"/>
        <xdr:cNvPicPr/>
      </xdr:nvPicPr>
      <xdr:blipFill rotWithShape="1">
        <a:blip xmlns:r="http://schemas.openxmlformats.org/officeDocument/2006/relationships" r:embed="rId10"/>
        <a:srcRect l="47861" t="39545" r="21589" b="26645"/>
        <a:stretch/>
      </xdr:blipFill>
      <xdr:spPr bwMode="auto">
        <a:xfrm>
          <a:off x="13954124" y="14089062"/>
          <a:ext cx="2976564" cy="13811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454601</xdr:colOff>
      <xdr:row>19</xdr:row>
      <xdr:rowOff>103909</xdr:rowOff>
    </xdr:from>
    <xdr:to>
      <xdr:col>9</xdr:col>
      <xdr:colOff>2649680</xdr:colOff>
      <xdr:row>19</xdr:row>
      <xdr:rowOff>1740477</xdr:rowOff>
    </xdr:to>
    <xdr:pic>
      <xdr:nvPicPr>
        <xdr:cNvPr id="13" name="Imagen 12"/>
        <xdr:cNvPicPr/>
      </xdr:nvPicPr>
      <xdr:blipFill rotWithShape="1">
        <a:blip xmlns:r="http://schemas.openxmlformats.org/officeDocument/2006/relationships" r:embed="rId11"/>
        <a:srcRect l="44806" t="34112" r="20231" b="17590"/>
        <a:stretch/>
      </xdr:blipFill>
      <xdr:spPr bwMode="auto">
        <a:xfrm>
          <a:off x="14161942" y="15603682"/>
          <a:ext cx="2195079" cy="163656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285750</xdr:colOff>
      <xdr:row>20</xdr:row>
      <xdr:rowOff>77932</xdr:rowOff>
    </xdr:from>
    <xdr:to>
      <xdr:col>9</xdr:col>
      <xdr:colOff>2303318</xdr:colOff>
      <xdr:row>20</xdr:row>
      <xdr:rowOff>1775113</xdr:rowOff>
    </xdr:to>
    <xdr:pic>
      <xdr:nvPicPr>
        <xdr:cNvPr id="14" name="Imagen 13"/>
        <xdr:cNvPicPr/>
      </xdr:nvPicPr>
      <xdr:blipFill rotWithShape="1">
        <a:blip xmlns:r="http://schemas.openxmlformats.org/officeDocument/2006/relationships" r:embed="rId12"/>
        <a:srcRect l="45824" t="29282" r="25832" b="25136"/>
        <a:stretch/>
      </xdr:blipFill>
      <xdr:spPr bwMode="auto">
        <a:xfrm>
          <a:off x="13993091" y="17482705"/>
          <a:ext cx="2017568" cy="169718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355023</xdr:colOff>
      <xdr:row>21</xdr:row>
      <xdr:rowOff>142875</xdr:rowOff>
    </xdr:from>
    <xdr:to>
      <xdr:col>9</xdr:col>
      <xdr:colOff>2050473</xdr:colOff>
      <xdr:row>21</xdr:row>
      <xdr:rowOff>1364673</xdr:rowOff>
    </xdr:to>
    <xdr:pic>
      <xdr:nvPicPr>
        <xdr:cNvPr id="15" name="Imagen 14"/>
        <xdr:cNvPicPr/>
      </xdr:nvPicPr>
      <xdr:blipFill rotWithShape="1">
        <a:blip xmlns:r="http://schemas.openxmlformats.org/officeDocument/2006/relationships" r:embed="rId13"/>
        <a:srcRect l="45824" t="42866" r="23965" b="13061"/>
        <a:stretch/>
      </xdr:blipFill>
      <xdr:spPr bwMode="auto">
        <a:xfrm>
          <a:off x="14047211" y="19383375"/>
          <a:ext cx="1695450" cy="122179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181841</xdr:colOff>
      <xdr:row>22</xdr:row>
      <xdr:rowOff>34635</xdr:rowOff>
    </xdr:from>
    <xdr:to>
      <xdr:col>9</xdr:col>
      <xdr:colOff>3489614</xdr:colOff>
      <xdr:row>22</xdr:row>
      <xdr:rowOff>1619248</xdr:rowOff>
    </xdr:to>
    <xdr:pic>
      <xdr:nvPicPr>
        <xdr:cNvPr id="16" name="Imagen 15"/>
        <xdr:cNvPicPr/>
      </xdr:nvPicPr>
      <xdr:blipFill rotWithShape="1">
        <a:blip xmlns:r="http://schemas.openxmlformats.org/officeDocument/2006/relationships" r:embed="rId14"/>
        <a:srcRect l="49729" t="40753" r="20230" b="29664"/>
        <a:stretch/>
      </xdr:blipFill>
      <xdr:spPr bwMode="auto">
        <a:xfrm>
          <a:off x="13889182" y="20677908"/>
          <a:ext cx="3307773" cy="158461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488156</xdr:colOff>
      <xdr:row>23</xdr:row>
      <xdr:rowOff>369095</xdr:rowOff>
    </xdr:from>
    <xdr:to>
      <xdr:col>9</xdr:col>
      <xdr:colOff>3885406</xdr:colOff>
      <xdr:row>23</xdr:row>
      <xdr:rowOff>2231762</xdr:rowOff>
    </xdr:to>
    <xdr:pic>
      <xdr:nvPicPr>
        <xdr:cNvPr id="18" name="Imagen 17"/>
        <xdr:cNvPicPr/>
      </xdr:nvPicPr>
      <xdr:blipFill rotWithShape="1">
        <a:blip xmlns:r="http://schemas.openxmlformats.org/officeDocument/2006/relationships" r:embed="rId15"/>
        <a:srcRect l="46164" t="32300" r="18364" b="21514"/>
        <a:stretch/>
      </xdr:blipFill>
      <xdr:spPr bwMode="auto">
        <a:xfrm>
          <a:off x="14180344" y="22764751"/>
          <a:ext cx="3397250" cy="186266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369093</xdr:colOff>
      <xdr:row>24</xdr:row>
      <xdr:rowOff>72761</xdr:rowOff>
    </xdr:from>
    <xdr:to>
      <xdr:col>9</xdr:col>
      <xdr:colOff>4663281</xdr:colOff>
      <xdr:row>24</xdr:row>
      <xdr:rowOff>1726406</xdr:rowOff>
    </xdr:to>
    <xdr:pic>
      <xdr:nvPicPr>
        <xdr:cNvPr id="19" name="Imagen 18"/>
        <xdr:cNvPicPr/>
      </xdr:nvPicPr>
      <xdr:blipFill rotWithShape="1">
        <a:blip xmlns:r="http://schemas.openxmlformats.org/officeDocument/2006/relationships" r:embed="rId16"/>
        <a:srcRect l="26902" t="24534" r="26659" b="40297"/>
        <a:stretch/>
      </xdr:blipFill>
      <xdr:spPr bwMode="auto">
        <a:xfrm>
          <a:off x="14061281" y="25290199"/>
          <a:ext cx="4294188" cy="1653645"/>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9</xdr:col>
          <xdr:colOff>666749</xdr:colOff>
          <xdr:row>25</xdr:row>
          <xdr:rowOff>171868</xdr:rowOff>
        </xdr:from>
        <xdr:to>
          <xdr:col>9</xdr:col>
          <xdr:colOff>4548187</xdr:colOff>
          <xdr:row>25</xdr:row>
          <xdr:rowOff>2455067</xdr:rowOff>
        </xdr:to>
        <xdr:sp macro="" textlink="">
          <xdr:nvSpPr>
            <xdr:cNvPr id="2055" name="Object 7" hidden="1">
              <a:extLst>
                <a:ext uri="{63B3BB69-23CF-44E3-9099-C40C66FF867C}">
                  <a14:compatExt spid="_x0000_s205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538163</xdr:colOff>
          <xdr:row>26</xdr:row>
          <xdr:rowOff>183356</xdr:rowOff>
        </xdr:from>
        <xdr:to>
          <xdr:col>9</xdr:col>
          <xdr:colOff>4252913</xdr:colOff>
          <xdr:row>26</xdr:row>
          <xdr:rowOff>2421731</xdr:rowOff>
        </xdr:to>
        <xdr:sp macro="" textlink="">
          <xdr:nvSpPr>
            <xdr:cNvPr id="2056" name="Object 8" hidden="1">
              <a:extLst>
                <a:ext uri="{63B3BB69-23CF-44E3-9099-C40C66FF867C}">
                  <a14:compatExt spid="_x0000_s205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137583</xdr:colOff>
      <xdr:row>27</xdr:row>
      <xdr:rowOff>284427</xdr:rowOff>
    </xdr:from>
    <xdr:to>
      <xdr:col>9</xdr:col>
      <xdr:colOff>4878493</xdr:colOff>
      <xdr:row>27</xdr:row>
      <xdr:rowOff>2251022</xdr:rowOff>
    </xdr:to>
    <xdr:pic>
      <xdr:nvPicPr>
        <xdr:cNvPr id="25" name="Imagen 24"/>
        <xdr:cNvPicPr/>
      </xdr:nvPicPr>
      <xdr:blipFill rotWithShape="1">
        <a:blip xmlns:r="http://schemas.openxmlformats.org/officeDocument/2006/relationships" r:embed="rId17"/>
        <a:srcRect l="26863" t="20105" r="26291" b="45328"/>
        <a:stretch/>
      </xdr:blipFill>
      <xdr:spPr bwMode="auto">
        <a:xfrm>
          <a:off x="13829771" y="32705146"/>
          <a:ext cx="4740910" cy="196659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402165</xdr:colOff>
      <xdr:row>27</xdr:row>
      <xdr:rowOff>2321718</xdr:rowOff>
    </xdr:from>
    <xdr:to>
      <xdr:col>9</xdr:col>
      <xdr:colOff>4370915</xdr:colOff>
      <xdr:row>28</xdr:row>
      <xdr:rowOff>1821656</xdr:rowOff>
    </xdr:to>
    <xdr:pic>
      <xdr:nvPicPr>
        <xdr:cNvPr id="26" name="Imagen 25"/>
        <xdr:cNvPicPr/>
      </xdr:nvPicPr>
      <xdr:blipFill rotWithShape="1">
        <a:blip xmlns:r="http://schemas.openxmlformats.org/officeDocument/2006/relationships" r:embed="rId18"/>
        <a:srcRect l="47522" t="42564" r="17855" b="23325"/>
        <a:stretch/>
      </xdr:blipFill>
      <xdr:spPr bwMode="auto">
        <a:xfrm>
          <a:off x="14094353" y="34742437"/>
          <a:ext cx="3968750" cy="1905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607218</xdr:colOff>
      <xdr:row>29</xdr:row>
      <xdr:rowOff>261937</xdr:rowOff>
    </xdr:from>
    <xdr:to>
      <xdr:col>9</xdr:col>
      <xdr:colOff>4303711</xdr:colOff>
      <xdr:row>29</xdr:row>
      <xdr:rowOff>2333625</xdr:rowOff>
    </xdr:to>
    <xdr:pic>
      <xdr:nvPicPr>
        <xdr:cNvPr id="27" name="Imagen 26"/>
        <xdr:cNvPicPr/>
      </xdr:nvPicPr>
      <xdr:blipFill rotWithShape="1">
        <a:blip xmlns:r="http://schemas.openxmlformats.org/officeDocument/2006/relationships" r:embed="rId19"/>
        <a:srcRect l="28532" t="22129" r="27286" b="29406"/>
        <a:stretch/>
      </xdr:blipFill>
      <xdr:spPr bwMode="auto">
        <a:xfrm>
          <a:off x="14299406" y="37159406"/>
          <a:ext cx="3696493" cy="207168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272523</xdr:colOff>
      <xdr:row>30</xdr:row>
      <xdr:rowOff>123031</xdr:rowOff>
    </xdr:from>
    <xdr:to>
      <xdr:col>9</xdr:col>
      <xdr:colOff>4523213</xdr:colOff>
      <xdr:row>30</xdr:row>
      <xdr:rowOff>2593181</xdr:rowOff>
    </xdr:to>
    <xdr:pic>
      <xdr:nvPicPr>
        <xdr:cNvPr id="28" name="Imagen 27"/>
        <xdr:cNvPicPr/>
      </xdr:nvPicPr>
      <xdr:blipFill rotWithShape="1">
        <a:blip xmlns:r="http://schemas.openxmlformats.org/officeDocument/2006/relationships" r:embed="rId20"/>
        <a:srcRect l="27586" t="21363" r="26831" b="31520"/>
        <a:stretch/>
      </xdr:blipFill>
      <xdr:spPr bwMode="auto">
        <a:xfrm>
          <a:off x="13964711" y="39568437"/>
          <a:ext cx="4250690" cy="24701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309563</xdr:colOff>
      <xdr:row>31</xdr:row>
      <xdr:rowOff>297656</xdr:rowOff>
    </xdr:from>
    <xdr:to>
      <xdr:col>9</xdr:col>
      <xdr:colOff>4609148</xdr:colOff>
      <xdr:row>31</xdr:row>
      <xdr:rowOff>1795621</xdr:rowOff>
    </xdr:to>
    <xdr:pic>
      <xdr:nvPicPr>
        <xdr:cNvPr id="90" name="Imagen 89"/>
        <xdr:cNvPicPr/>
      </xdr:nvPicPr>
      <xdr:blipFill rotWithShape="1">
        <a:blip xmlns:r="http://schemas.openxmlformats.org/officeDocument/2006/relationships" r:embed="rId21"/>
        <a:srcRect l="30313" t="21850" r="27649" b="45609"/>
        <a:stretch/>
      </xdr:blipFill>
      <xdr:spPr bwMode="auto">
        <a:xfrm>
          <a:off x="14001751" y="42576750"/>
          <a:ext cx="4299585" cy="14979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547687</xdr:colOff>
      <xdr:row>32</xdr:row>
      <xdr:rowOff>130969</xdr:rowOff>
    </xdr:from>
    <xdr:to>
      <xdr:col>9</xdr:col>
      <xdr:colOff>4304770</xdr:colOff>
      <xdr:row>32</xdr:row>
      <xdr:rowOff>1781969</xdr:rowOff>
    </xdr:to>
    <xdr:pic>
      <xdr:nvPicPr>
        <xdr:cNvPr id="91" name="Imagen 90"/>
        <xdr:cNvPicPr/>
      </xdr:nvPicPr>
      <xdr:blipFill rotWithShape="1">
        <a:blip xmlns:r="http://schemas.openxmlformats.org/officeDocument/2006/relationships" r:embed="rId22"/>
        <a:srcRect l="45994" t="41658" r="20062" b="39626"/>
        <a:stretch/>
      </xdr:blipFill>
      <xdr:spPr bwMode="auto">
        <a:xfrm>
          <a:off x="14239875" y="44469844"/>
          <a:ext cx="3757083" cy="1651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273844</xdr:colOff>
      <xdr:row>33</xdr:row>
      <xdr:rowOff>71437</xdr:rowOff>
    </xdr:from>
    <xdr:to>
      <xdr:col>9</xdr:col>
      <xdr:colOff>4548664</xdr:colOff>
      <xdr:row>33</xdr:row>
      <xdr:rowOff>2702718</xdr:rowOff>
    </xdr:to>
    <xdr:pic>
      <xdr:nvPicPr>
        <xdr:cNvPr id="92" name="Imagen 91"/>
        <xdr:cNvPicPr/>
      </xdr:nvPicPr>
      <xdr:blipFill rotWithShape="1">
        <a:blip xmlns:r="http://schemas.openxmlformats.org/officeDocument/2006/relationships" r:embed="rId23"/>
        <a:srcRect l="29492" t="28648" r="26558" b="33472"/>
        <a:stretch/>
      </xdr:blipFill>
      <xdr:spPr bwMode="auto">
        <a:xfrm>
          <a:off x="13966032" y="46434375"/>
          <a:ext cx="4274820" cy="263128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416719</xdr:colOff>
      <xdr:row>34</xdr:row>
      <xdr:rowOff>59532</xdr:rowOff>
    </xdr:from>
    <xdr:to>
      <xdr:col>9</xdr:col>
      <xdr:colOff>4822031</xdr:colOff>
      <xdr:row>34</xdr:row>
      <xdr:rowOff>2369343</xdr:rowOff>
    </xdr:to>
    <xdr:pic>
      <xdr:nvPicPr>
        <xdr:cNvPr id="93" name="Imagen 92"/>
        <xdr:cNvPicPr/>
      </xdr:nvPicPr>
      <xdr:blipFill rotWithShape="1">
        <a:blip xmlns:r="http://schemas.openxmlformats.org/officeDocument/2006/relationships" r:embed="rId24"/>
        <a:srcRect l="28395" t="25735" r="26284" b="35905"/>
        <a:stretch/>
      </xdr:blipFill>
      <xdr:spPr bwMode="auto">
        <a:xfrm>
          <a:off x="14108907" y="49256157"/>
          <a:ext cx="4405312" cy="230981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440531</xdr:colOff>
      <xdr:row>35</xdr:row>
      <xdr:rowOff>23812</xdr:rowOff>
    </xdr:from>
    <xdr:to>
      <xdr:col>9</xdr:col>
      <xdr:colOff>4655342</xdr:colOff>
      <xdr:row>35</xdr:row>
      <xdr:rowOff>2381251</xdr:rowOff>
    </xdr:to>
    <xdr:pic>
      <xdr:nvPicPr>
        <xdr:cNvPr id="94" name="Imagen 93"/>
        <xdr:cNvPicPr/>
      </xdr:nvPicPr>
      <xdr:blipFill rotWithShape="1">
        <a:blip xmlns:r="http://schemas.openxmlformats.org/officeDocument/2006/relationships" r:embed="rId25"/>
        <a:srcRect l="48031" t="37130" r="17855" b="32683"/>
        <a:stretch/>
      </xdr:blipFill>
      <xdr:spPr bwMode="auto">
        <a:xfrm>
          <a:off x="14132719" y="52042218"/>
          <a:ext cx="4214811" cy="235743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36</xdr:row>
      <xdr:rowOff>142875</xdr:rowOff>
    </xdr:from>
    <xdr:to>
      <xdr:col>9</xdr:col>
      <xdr:colOff>4827905</xdr:colOff>
      <xdr:row>36</xdr:row>
      <xdr:rowOff>847725</xdr:rowOff>
    </xdr:to>
    <xdr:pic>
      <xdr:nvPicPr>
        <xdr:cNvPr id="95" name="Imagen 94"/>
        <xdr:cNvPicPr/>
      </xdr:nvPicPr>
      <xdr:blipFill rotWithShape="1">
        <a:blip xmlns:r="http://schemas.openxmlformats.org/officeDocument/2006/relationships" r:embed="rId26"/>
        <a:srcRect l="19783" t="24723" r="19800" b="59113"/>
        <a:stretch/>
      </xdr:blipFill>
      <xdr:spPr bwMode="auto">
        <a:xfrm>
          <a:off x="13835063" y="54792563"/>
          <a:ext cx="4685030" cy="704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511968</xdr:colOff>
      <xdr:row>37</xdr:row>
      <xdr:rowOff>71437</xdr:rowOff>
    </xdr:from>
    <xdr:to>
      <xdr:col>9</xdr:col>
      <xdr:colOff>4214811</xdr:colOff>
      <xdr:row>37</xdr:row>
      <xdr:rowOff>1357311</xdr:rowOff>
    </xdr:to>
    <xdr:pic>
      <xdr:nvPicPr>
        <xdr:cNvPr id="96" name="Imagen 95"/>
        <xdr:cNvPicPr/>
      </xdr:nvPicPr>
      <xdr:blipFill rotWithShape="1">
        <a:blip xmlns:r="http://schemas.openxmlformats.org/officeDocument/2006/relationships" r:embed="rId27"/>
        <a:srcRect l="48371" t="58865" r="19722" b="27853"/>
        <a:stretch/>
      </xdr:blipFill>
      <xdr:spPr bwMode="auto">
        <a:xfrm>
          <a:off x="14204156" y="56780906"/>
          <a:ext cx="3702843" cy="12858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381000</xdr:colOff>
      <xdr:row>38</xdr:row>
      <xdr:rowOff>904875</xdr:rowOff>
    </xdr:from>
    <xdr:to>
      <xdr:col>9</xdr:col>
      <xdr:colOff>4643437</xdr:colOff>
      <xdr:row>38</xdr:row>
      <xdr:rowOff>2214562</xdr:rowOff>
    </xdr:to>
    <xdr:pic>
      <xdr:nvPicPr>
        <xdr:cNvPr id="97" name="Imagen 96"/>
        <xdr:cNvPicPr/>
      </xdr:nvPicPr>
      <xdr:blipFill rotWithShape="1">
        <a:blip xmlns:r="http://schemas.openxmlformats.org/officeDocument/2006/relationships" r:embed="rId28"/>
        <a:srcRect l="46673" t="36526" r="19552" b="36909"/>
        <a:stretch/>
      </xdr:blipFill>
      <xdr:spPr bwMode="auto">
        <a:xfrm>
          <a:off x="14073188" y="59864625"/>
          <a:ext cx="4262437" cy="130968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59531</xdr:colOff>
      <xdr:row>39</xdr:row>
      <xdr:rowOff>226218</xdr:rowOff>
    </xdr:from>
    <xdr:to>
      <xdr:col>9</xdr:col>
      <xdr:colOff>4646771</xdr:colOff>
      <xdr:row>39</xdr:row>
      <xdr:rowOff>1807368</xdr:rowOff>
    </xdr:to>
    <xdr:pic>
      <xdr:nvPicPr>
        <xdr:cNvPr id="98" name="Imagen 97"/>
        <xdr:cNvPicPr/>
      </xdr:nvPicPr>
      <xdr:blipFill rotWithShape="1">
        <a:blip xmlns:r="http://schemas.openxmlformats.org/officeDocument/2006/relationships" r:embed="rId29"/>
        <a:srcRect l="24327" t="25198" r="20602" b="41046"/>
        <a:stretch/>
      </xdr:blipFill>
      <xdr:spPr bwMode="auto">
        <a:xfrm>
          <a:off x="13751719" y="62638781"/>
          <a:ext cx="4587240" cy="15811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202406</xdr:colOff>
      <xdr:row>40</xdr:row>
      <xdr:rowOff>107156</xdr:rowOff>
    </xdr:from>
    <xdr:to>
      <xdr:col>9</xdr:col>
      <xdr:colOff>4560092</xdr:colOff>
      <xdr:row>40</xdr:row>
      <xdr:rowOff>2345531</xdr:rowOff>
    </xdr:to>
    <xdr:pic>
      <xdr:nvPicPr>
        <xdr:cNvPr id="99" name="Imagen 98"/>
        <xdr:cNvPicPr/>
      </xdr:nvPicPr>
      <xdr:blipFill rotWithShape="1">
        <a:blip xmlns:r="http://schemas.openxmlformats.org/officeDocument/2006/relationships" r:embed="rId30"/>
        <a:srcRect l="47352" t="57054" r="22098" b="20909"/>
        <a:stretch/>
      </xdr:blipFill>
      <xdr:spPr bwMode="auto">
        <a:xfrm>
          <a:off x="13894594" y="65651062"/>
          <a:ext cx="4357686" cy="22383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285750</xdr:colOff>
      <xdr:row>41</xdr:row>
      <xdr:rowOff>178593</xdr:rowOff>
    </xdr:from>
    <xdr:to>
      <xdr:col>9</xdr:col>
      <xdr:colOff>4310062</xdr:colOff>
      <xdr:row>41</xdr:row>
      <xdr:rowOff>2202655</xdr:rowOff>
    </xdr:to>
    <xdr:pic>
      <xdr:nvPicPr>
        <xdr:cNvPr id="100" name="Imagen 99"/>
        <xdr:cNvPicPr/>
      </xdr:nvPicPr>
      <xdr:blipFill rotWithShape="1">
        <a:blip xmlns:r="http://schemas.openxmlformats.org/officeDocument/2006/relationships" r:embed="rId31"/>
        <a:srcRect l="46164" t="52224" r="21249" b="20306"/>
        <a:stretch/>
      </xdr:blipFill>
      <xdr:spPr bwMode="auto">
        <a:xfrm>
          <a:off x="13977938" y="68187093"/>
          <a:ext cx="4024312" cy="202406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357188</xdr:colOff>
      <xdr:row>42</xdr:row>
      <xdr:rowOff>95250</xdr:rowOff>
    </xdr:from>
    <xdr:to>
      <xdr:col>9</xdr:col>
      <xdr:colOff>4572000</xdr:colOff>
      <xdr:row>42</xdr:row>
      <xdr:rowOff>1809750</xdr:rowOff>
    </xdr:to>
    <xdr:pic>
      <xdr:nvPicPr>
        <xdr:cNvPr id="101" name="Imagen 100"/>
        <xdr:cNvPicPr/>
      </xdr:nvPicPr>
      <xdr:blipFill rotWithShape="1">
        <a:blip xmlns:r="http://schemas.openxmlformats.org/officeDocument/2006/relationships" r:embed="rId32"/>
        <a:srcRect l="45486" t="38036" r="28038" b="35399"/>
        <a:stretch/>
      </xdr:blipFill>
      <xdr:spPr bwMode="auto">
        <a:xfrm>
          <a:off x="14049376" y="70830281"/>
          <a:ext cx="4214812" cy="1714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190500</xdr:colOff>
      <xdr:row>43</xdr:row>
      <xdr:rowOff>0</xdr:rowOff>
    </xdr:from>
    <xdr:to>
      <xdr:col>9</xdr:col>
      <xdr:colOff>3905249</xdr:colOff>
      <xdr:row>43</xdr:row>
      <xdr:rowOff>2012156</xdr:rowOff>
    </xdr:to>
    <xdr:pic>
      <xdr:nvPicPr>
        <xdr:cNvPr id="103" name="Imagen 102"/>
        <xdr:cNvPicPr/>
      </xdr:nvPicPr>
      <xdr:blipFill rotWithShape="1">
        <a:blip xmlns:r="http://schemas.openxmlformats.org/officeDocument/2006/relationships" r:embed="rId33"/>
        <a:srcRect l="46843" t="42866" r="27359" b="29362"/>
        <a:stretch/>
      </xdr:blipFill>
      <xdr:spPr bwMode="auto">
        <a:xfrm>
          <a:off x="13882688" y="72997219"/>
          <a:ext cx="3714749" cy="201215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226218</xdr:colOff>
      <xdr:row>44</xdr:row>
      <xdr:rowOff>0</xdr:rowOff>
    </xdr:from>
    <xdr:to>
      <xdr:col>9</xdr:col>
      <xdr:colOff>4786311</xdr:colOff>
      <xdr:row>44</xdr:row>
      <xdr:rowOff>2214561</xdr:rowOff>
    </xdr:to>
    <xdr:pic>
      <xdr:nvPicPr>
        <xdr:cNvPr id="104" name="Imagen 103"/>
        <xdr:cNvPicPr/>
      </xdr:nvPicPr>
      <xdr:blipFill rotWithShape="1">
        <a:blip xmlns:r="http://schemas.openxmlformats.org/officeDocument/2006/relationships" r:embed="rId34"/>
        <a:srcRect l="44976" t="50413" r="19213" b="23626"/>
        <a:stretch/>
      </xdr:blipFill>
      <xdr:spPr bwMode="auto">
        <a:xfrm>
          <a:off x="13918406" y="75307031"/>
          <a:ext cx="4560093" cy="221456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214312</xdr:colOff>
      <xdr:row>45</xdr:row>
      <xdr:rowOff>107156</xdr:rowOff>
    </xdr:from>
    <xdr:to>
      <xdr:col>9</xdr:col>
      <xdr:colOff>4583905</xdr:colOff>
      <xdr:row>45</xdr:row>
      <xdr:rowOff>2476499</xdr:rowOff>
    </xdr:to>
    <xdr:pic>
      <xdr:nvPicPr>
        <xdr:cNvPr id="105" name="Imagen 104"/>
        <xdr:cNvPicPr/>
      </xdr:nvPicPr>
      <xdr:blipFill rotWithShape="1">
        <a:blip xmlns:r="http://schemas.openxmlformats.org/officeDocument/2006/relationships" r:embed="rId35"/>
        <a:srcRect l="47522" t="51620" r="18194" b="25438"/>
        <a:stretch/>
      </xdr:blipFill>
      <xdr:spPr bwMode="auto">
        <a:xfrm>
          <a:off x="13906500" y="77866875"/>
          <a:ext cx="4369593" cy="236934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369094</xdr:colOff>
      <xdr:row>46</xdr:row>
      <xdr:rowOff>71438</xdr:rowOff>
    </xdr:from>
    <xdr:to>
      <xdr:col>9</xdr:col>
      <xdr:colOff>4274344</xdr:colOff>
      <xdr:row>46</xdr:row>
      <xdr:rowOff>2690812</xdr:rowOff>
    </xdr:to>
    <xdr:pic>
      <xdr:nvPicPr>
        <xdr:cNvPr id="106" name="Imagen 105"/>
        <xdr:cNvPicPr/>
      </xdr:nvPicPr>
      <xdr:blipFill rotWithShape="1">
        <a:blip xmlns:r="http://schemas.openxmlformats.org/officeDocument/2006/relationships" r:embed="rId36"/>
        <a:srcRect l="29537" t="25042" r="28005" b="29298"/>
        <a:stretch/>
      </xdr:blipFill>
      <xdr:spPr bwMode="auto">
        <a:xfrm>
          <a:off x="14061282" y="80486251"/>
          <a:ext cx="3905250" cy="26193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464344</xdr:colOff>
      <xdr:row>46</xdr:row>
      <xdr:rowOff>3083719</xdr:rowOff>
    </xdr:from>
    <xdr:to>
      <xdr:col>9</xdr:col>
      <xdr:colOff>4738687</xdr:colOff>
      <xdr:row>47</xdr:row>
      <xdr:rowOff>2452688</xdr:rowOff>
    </xdr:to>
    <xdr:pic>
      <xdr:nvPicPr>
        <xdr:cNvPr id="107" name="Imagen 106"/>
        <xdr:cNvPicPr/>
      </xdr:nvPicPr>
      <xdr:blipFill rotWithShape="1">
        <a:blip xmlns:r="http://schemas.openxmlformats.org/officeDocument/2006/relationships" r:embed="rId37"/>
        <a:srcRect l="42091" t="37734" r="34487" b="22721"/>
        <a:stretch/>
      </xdr:blipFill>
      <xdr:spPr bwMode="auto">
        <a:xfrm>
          <a:off x="14156532" y="83498532"/>
          <a:ext cx="4274343" cy="2476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178593</xdr:colOff>
      <xdr:row>48</xdr:row>
      <xdr:rowOff>11907</xdr:rowOff>
    </xdr:from>
    <xdr:to>
      <xdr:col>9</xdr:col>
      <xdr:colOff>4774405</xdr:colOff>
      <xdr:row>48</xdr:row>
      <xdr:rowOff>2357438</xdr:rowOff>
    </xdr:to>
    <xdr:pic>
      <xdr:nvPicPr>
        <xdr:cNvPr id="108" name="Imagen 107"/>
        <xdr:cNvPicPr/>
      </xdr:nvPicPr>
      <xdr:blipFill rotWithShape="1">
        <a:blip xmlns:r="http://schemas.openxmlformats.org/officeDocument/2006/relationships" r:embed="rId38"/>
        <a:srcRect l="44806" t="48903" r="33130" b="19099"/>
        <a:stretch/>
      </xdr:blipFill>
      <xdr:spPr bwMode="auto">
        <a:xfrm>
          <a:off x="13870781" y="86189345"/>
          <a:ext cx="4595812" cy="234553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523875</xdr:colOff>
      <xdr:row>49</xdr:row>
      <xdr:rowOff>119062</xdr:rowOff>
    </xdr:from>
    <xdr:to>
      <xdr:col>9</xdr:col>
      <xdr:colOff>4324350</xdr:colOff>
      <xdr:row>49</xdr:row>
      <xdr:rowOff>2023427</xdr:rowOff>
    </xdr:to>
    <xdr:pic>
      <xdr:nvPicPr>
        <xdr:cNvPr id="109" name="Imagen 108"/>
        <xdr:cNvPicPr/>
      </xdr:nvPicPr>
      <xdr:blipFill rotWithShape="1">
        <a:blip xmlns:r="http://schemas.openxmlformats.org/officeDocument/2006/relationships" r:embed="rId39"/>
        <a:srcRect l="28873" t="18542" r="26483" b="31537"/>
        <a:stretch/>
      </xdr:blipFill>
      <xdr:spPr bwMode="auto">
        <a:xfrm>
          <a:off x="14216063" y="88963500"/>
          <a:ext cx="3800475" cy="19043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631031</xdr:colOff>
      <xdr:row>50</xdr:row>
      <xdr:rowOff>238125</xdr:rowOff>
    </xdr:from>
    <xdr:to>
      <xdr:col>9</xdr:col>
      <xdr:colOff>3914616</xdr:colOff>
      <xdr:row>50</xdr:row>
      <xdr:rowOff>1009650</xdr:rowOff>
    </xdr:to>
    <xdr:pic>
      <xdr:nvPicPr>
        <xdr:cNvPr id="110" name="Imagen 109"/>
        <xdr:cNvPicPr/>
      </xdr:nvPicPr>
      <xdr:blipFill rotWithShape="1">
        <a:blip xmlns:r="http://schemas.openxmlformats.org/officeDocument/2006/relationships" r:embed="rId40"/>
        <a:srcRect l="29941" t="25198" r="25682" b="56260"/>
        <a:stretch/>
      </xdr:blipFill>
      <xdr:spPr bwMode="auto">
        <a:xfrm>
          <a:off x="14323219" y="91309031"/>
          <a:ext cx="3283585" cy="7715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500061</xdr:colOff>
      <xdr:row>51</xdr:row>
      <xdr:rowOff>273843</xdr:rowOff>
    </xdr:from>
    <xdr:to>
      <xdr:col>9</xdr:col>
      <xdr:colOff>4571998</xdr:colOff>
      <xdr:row>51</xdr:row>
      <xdr:rowOff>2964656</xdr:rowOff>
    </xdr:to>
    <xdr:pic>
      <xdr:nvPicPr>
        <xdr:cNvPr id="111" name="Imagen 110"/>
        <xdr:cNvPicPr/>
      </xdr:nvPicPr>
      <xdr:blipFill rotWithShape="1">
        <a:blip xmlns:r="http://schemas.openxmlformats.org/officeDocument/2006/relationships" r:embed="rId41"/>
        <a:srcRect l="40224" t="31999" r="32790" b="19400"/>
        <a:stretch/>
      </xdr:blipFill>
      <xdr:spPr bwMode="auto">
        <a:xfrm>
          <a:off x="14192249" y="93297374"/>
          <a:ext cx="4071937" cy="269081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261938</xdr:colOff>
      <xdr:row>52</xdr:row>
      <xdr:rowOff>71438</xdr:rowOff>
    </xdr:from>
    <xdr:to>
      <xdr:col>9</xdr:col>
      <xdr:colOff>4631532</xdr:colOff>
      <xdr:row>52</xdr:row>
      <xdr:rowOff>2440782</xdr:rowOff>
    </xdr:to>
    <xdr:pic>
      <xdr:nvPicPr>
        <xdr:cNvPr id="112" name="Imagen 111"/>
        <xdr:cNvPicPr/>
      </xdr:nvPicPr>
      <xdr:blipFill rotWithShape="1">
        <a:blip xmlns:r="http://schemas.openxmlformats.org/officeDocument/2006/relationships" r:embed="rId42"/>
        <a:srcRect l="20071" t="27457" r="37220" b="31353"/>
        <a:stretch/>
      </xdr:blipFill>
      <xdr:spPr bwMode="auto">
        <a:xfrm>
          <a:off x="13954126" y="96309657"/>
          <a:ext cx="4369594" cy="236934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53</xdr:row>
      <xdr:rowOff>547687</xdr:rowOff>
    </xdr:from>
    <xdr:to>
      <xdr:col>9</xdr:col>
      <xdr:colOff>4652010</xdr:colOff>
      <xdr:row>53</xdr:row>
      <xdr:rowOff>2461577</xdr:rowOff>
    </xdr:to>
    <xdr:pic>
      <xdr:nvPicPr>
        <xdr:cNvPr id="113" name="Imagen 112"/>
        <xdr:cNvPicPr/>
      </xdr:nvPicPr>
      <xdr:blipFill rotWithShape="1">
        <a:blip xmlns:r="http://schemas.openxmlformats.org/officeDocument/2006/relationships" r:embed="rId43">
          <a:extLst>
            <a:ext uri="{28A0092B-C50C-407E-A947-70E740481C1C}">
              <a14:useLocalDpi xmlns:a14="http://schemas.microsoft.com/office/drawing/2010/main" val="0"/>
            </a:ext>
          </a:extLst>
        </a:blip>
        <a:srcRect l="26903" t="24118" r="26728" b="40871"/>
        <a:stretch/>
      </xdr:blipFill>
      <xdr:spPr bwMode="auto">
        <a:xfrm>
          <a:off x="13835063" y="99405281"/>
          <a:ext cx="4509135" cy="191389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130969</xdr:colOff>
      <xdr:row>54</xdr:row>
      <xdr:rowOff>0</xdr:rowOff>
    </xdr:from>
    <xdr:to>
      <xdr:col>9</xdr:col>
      <xdr:colOff>4774406</xdr:colOff>
      <xdr:row>54</xdr:row>
      <xdr:rowOff>2821781</xdr:rowOff>
    </xdr:to>
    <xdr:pic>
      <xdr:nvPicPr>
        <xdr:cNvPr id="114" name="Imagen 113"/>
        <xdr:cNvPicPr/>
      </xdr:nvPicPr>
      <xdr:blipFill rotWithShape="1">
        <a:blip xmlns:r="http://schemas.openxmlformats.org/officeDocument/2006/relationships" r:embed="rId44"/>
        <a:srcRect l="28070" t="24723" r="25949" b="33439"/>
        <a:stretch/>
      </xdr:blipFill>
      <xdr:spPr bwMode="auto">
        <a:xfrm>
          <a:off x="13823157" y="101953219"/>
          <a:ext cx="4643437" cy="282178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452437</xdr:colOff>
      <xdr:row>55</xdr:row>
      <xdr:rowOff>47625</xdr:rowOff>
    </xdr:from>
    <xdr:to>
      <xdr:col>9</xdr:col>
      <xdr:colOff>4679155</xdr:colOff>
      <xdr:row>55</xdr:row>
      <xdr:rowOff>2274094</xdr:rowOff>
    </xdr:to>
    <xdr:pic>
      <xdr:nvPicPr>
        <xdr:cNvPr id="115" name="Imagen 114"/>
        <xdr:cNvPicPr/>
      </xdr:nvPicPr>
      <xdr:blipFill rotWithShape="1">
        <a:blip xmlns:r="http://schemas.openxmlformats.org/officeDocument/2006/relationships" r:embed="rId45"/>
        <a:srcRect l="27193" t="26977" r="26790" b="22325"/>
        <a:stretch/>
      </xdr:blipFill>
      <xdr:spPr bwMode="auto">
        <a:xfrm>
          <a:off x="14144625" y="104917875"/>
          <a:ext cx="4226718" cy="222646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345282</xdr:colOff>
      <xdr:row>56</xdr:row>
      <xdr:rowOff>71438</xdr:rowOff>
    </xdr:from>
    <xdr:to>
      <xdr:col>9</xdr:col>
      <xdr:colOff>4726782</xdr:colOff>
      <xdr:row>56</xdr:row>
      <xdr:rowOff>2559844</xdr:rowOff>
    </xdr:to>
    <xdr:pic>
      <xdr:nvPicPr>
        <xdr:cNvPr id="116" name="Imagen 115"/>
        <xdr:cNvPicPr/>
      </xdr:nvPicPr>
      <xdr:blipFill rotWithShape="1">
        <a:blip xmlns:r="http://schemas.openxmlformats.org/officeDocument/2006/relationships" r:embed="rId46"/>
        <a:srcRect l="30743" t="33756" r="27821" b="29635"/>
        <a:stretch/>
      </xdr:blipFill>
      <xdr:spPr bwMode="auto">
        <a:xfrm>
          <a:off x="14037470" y="107537251"/>
          <a:ext cx="4381500" cy="248840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190500</xdr:colOff>
      <xdr:row>57</xdr:row>
      <xdr:rowOff>0</xdr:rowOff>
    </xdr:from>
    <xdr:to>
      <xdr:col>9</xdr:col>
      <xdr:colOff>4467225</xdr:colOff>
      <xdr:row>57</xdr:row>
      <xdr:rowOff>2666365</xdr:rowOff>
    </xdr:to>
    <xdr:pic>
      <xdr:nvPicPr>
        <xdr:cNvPr id="117" name="Imagen 116"/>
        <xdr:cNvPicPr/>
      </xdr:nvPicPr>
      <xdr:blipFill rotWithShape="1">
        <a:blip xmlns:r="http://schemas.openxmlformats.org/officeDocument/2006/relationships" r:embed="rId47"/>
        <a:srcRect l="26466" t="25674" r="25949" b="21553"/>
        <a:stretch/>
      </xdr:blipFill>
      <xdr:spPr bwMode="auto">
        <a:xfrm>
          <a:off x="13882688" y="110418563"/>
          <a:ext cx="4276725" cy="26663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464344</xdr:colOff>
      <xdr:row>58</xdr:row>
      <xdr:rowOff>35719</xdr:rowOff>
    </xdr:from>
    <xdr:to>
      <xdr:col>9</xdr:col>
      <xdr:colOff>4550569</xdr:colOff>
      <xdr:row>58</xdr:row>
      <xdr:rowOff>2592229</xdr:rowOff>
    </xdr:to>
    <xdr:pic>
      <xdr:nvPicPr>
        <xdr:cNvPr id="118" name="Imagen 117"/>
        <xdr:cNvPicPr/>
      </xdr:nvPicPr>
      <xdr:blipFill rotWithShape="1">
        <a:blip xmlns:r="http://schemas.openxmlformats.org/officeDocument/2006/relationships" r:embed="rId48"/>
        <a:srcRect l="26409" t="24677" r="27975" b="24549"/>
        <a:stretch/>
      </xdr:blipFill>
      <xdr:spPr bwMode="auto">
        <a:xfrm>
          <a:off x="14156532" y="113585625"/>
          <a:ext cx="4086225" cy="255651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416719</xdr:colOff>
      <xdr:row>59</xdr:row>
      <xdr:rowOff>178593</xdr:rowOff>
    </xdr:from>
    <xdr:to>
      <xdr:col>9</xdr:col>
      <xdr:colOff>4588669</xdr:colOff>
      <xdr:row>59</xdr:row>
      <xdr:rowOff>2061368</xdr:rowOff>
    </xdr:to>
    <xdr:pic>
      <xdr:nvPicPr>
        <xdr:cNvPr id="119" name="Imagen 118"/>
        <xdr:cNvPicPr/>
      </xdr:nvPicPr>
      <xdr:blipFill rotWithShape="1">
        <a:blip xmlns:r="http://schemas.openxmlformats.org/officeDocument/2006/relationships" r:embed="rId49"/>
        <a:srcRect l="27187" t="26007" r="26267" b="36630"/>
        <a:stretch/>
      </xdr:blipFill>
      <xdr:spPr bwMode="auto">
        <a:xfrm>
          <a:off x="14108907" y="116574093"/>
          <a:ext cx="4171950" cy="18827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60</xdr:row>
      <xdr:rowOff>59531</xdr:rowOff>
    </xdr:from>
    <xdr:to>
      <xdr:col>9</xdr:col>
      <xdr:colOff>4619625</xdr:colOff>
      <xdr:row>60</xdr:row>
      <xdr:rowOff>2707481</xdr:rowOff>
    </xdr:to>
    <xdr:pic>
      <xdr:nvPicPr>
        <xdr:cNvPr id="120" name="Imagen 119"/>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13835063" y="119050594"/>
          <a:ext cx="4476750" cy="2647950"/>
        </a:xfrm>
        <a:prstGeom prst="rect">
          <a:avLst/>
        </a:prstGeom>
        <a:noFill/>
        <a:ln>
          <a:noFill/>
        </a:ln>
      </xdr:spPr>
    </xdr:pic>
    <xdr:clientData/>
  </xdr:twoCellAnchor>
  <xdr:twoCellAnchor editAs="oneCell">
    <xdr:from>
      <xdr:col>9</xdr:col>
      <xdr:colOff>47625</xdr:colOff>
      <xdr:row>61</xdr:row>
      <xdr:rowOff>547687</xdr:rowOff>
    </xdr:from>
    <xdr:to>
      <xdr:col>9</xdr:col>
      <xdr:colOff>4688840</xdr:colOff>
      <xdr:row>61</xdr:row>
      <xdr:rowOff>2566987</xdr:rowOff>
    </xdr:to>
    <xdr:pic>
      <xdr:nvPicPr>
        <xdr:cNvPr id="121" name="Imagen 120"/>
        <xdr:cNvPicPr/>
      </xdr:nvPicPr>
      <xdr:blipFill rotWithShape="1">
        <a:blip xmlns:r="http://schemas.openxmlformats.org/officeDocument/2006/relationships" r:embed="rId51"/>
        <a:srcRect l="26199" t="28526" r="26484" b="34865"/>
        <a:stretch/>
      </xdr:blipFill>
      <xdr:spPr bwMode="auto">
        <a:xfrm>
          <a:off x="13739813" y="122324812"/>
          <a:ext cx="4641215" cy="20193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35718</xdr:colOff>
      <xdr:row>62</xdr:row>
      <xdr:rowOff>321469</xdr:rowOff>
    </xdr:from>
    <xdr:to>
      <xdr:col>9</xdr:col>
      <xdr:colOff>4683918</xdr:colOff>
      <xdr:row>62</xdr:row>
      <xdr:rowOff>2957989</xdr:rowOff>
    </xdr:to>
    <xdr:pic>
      <xdr:nvPicPr>
        <xdr:cNvPr id="122" name="Imagen 121"/>
        <xdr:cNvPicPr/>
      </xdr:nvPicPr>
      <xdr:blipFill rotWithShape="1">
        <a:blip xmlns:r="http://schemas.openxmlformats.org/officeDocument/2006/relationships" r:embed="rId52"/>
        <a:srcRect l="27000" t="20444" r="27287" b="33439"/>
        <a:stretch/>
      </xdr:blipFill>
      <xdr:spPr bwMode="auto">
        <a:xfrm>
          <a:off x="13727906" y="125360907"/>
          <a:ext cx="4648200" cy="263652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380999</xdr:colOff>
      <xdr:row>63</xdr:row>
      <xdr:rowOff>214312</xdr:rowOff>
    </xdr:from>
    <xdr:to>
      <xdr:col>9</xdr:col>
      <xdr:colOff>4645819</xdr:colOff>
      <xdr:row>63</xdr:row>
      <xdr:rowOff>2690812</xdr:rowOff>
    </xdr:to>
    <xdr:pic>
      <xdr:nvPicPr>
        <xdr:cNvPr id="123" name="Imagen 122"/>
        <xdr:cNvPicPr/>
      </xdr:nvPicPr>
      <xdr:blipFill rotWithShape="1">
        <a:blip xmlns:r="http://schemas.openxmlformats.org/officeDocument/2006/relationships" r:embed="rId53"/>
        <a:srcRect l="26363" t="23077" r="25855" b="34432"/>
        <a:stretch/>
      </xdr:blipFill>
      <xdr:spPr bwMode="auto">
        <a:xfrm>
          <a:off x="14073187" y="128516062"/>
          <a:ext cx="4264820" cy="2476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95250</xdr:colOff>
      <xdr:row>64</xdr:row>
      <xdr:rowOff>83344</xdr:rowOff>
    </xdr:from>
    <xdr:to>
      <xdr:col>9</xdr:col>
      <xdr:colOff>4371975</xdr:colOff>
      <xdr:row>64</xdr:row>
      <xdr:rowOff>2432209</xdr:rowOff>
    </xdr:to>
    <xdr:pic>
      <xdr:nvPicPr>
        <xdr:cNvPr id="124" name="Imagen 123"/>
        <xdr:cNvPicPr/>
      </xdr:nvPicPr>
      <xdr:blipFill rotWithShape="1">
        <a:blip xmlns:r="http://schemas.openxmlformats.org/officeDocument/2006/relationships" r:embed="rId54"/>
        <a:srcRect l="26358" t="27058" r="28000" b="28353"/>
        <a:stretch/>
      </xdr:blipFill>
      <xdr:spPr bwMode="auto">
        <a:xfrm>
          <a:off x="13787438" y="131147344"/>
          <a:ext cx="4276725" cy="23488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321469</xdr:colOff>
      <xdr:row>65</xdr:row>
      <xdr:rowOff>273844</xdr:rowOff>
    </xdr:from>
    <xdr:to>
      <xdr:col>9</xdr:col>
      <xdr:colOff>4726781</xdr:colOff>
      <xdr:row>65</xdr:row>
      <xdr:rowOff>2631282</xdr:rowOff>
    </xdr:to>
    <xdr:pic>
      <xdr:nvPicPr>
        <xdr:cNvPr id="125" name="Imagen 124"/>
        <xdr:cNvPicPr/>
      </xdr:nvPicPr>
      <xdr:blipFill rotWithShape="1">
        <a:blip xmlns:r="http://schemas.openxmlformats.org/officeDocument/2006/relationships" r:embed="rId55"/>
        <a:srcRect l="27267" t="22346" r="27286" b="29635"/>
        <a:stretch/>
      </xdr:blipFill>
      <xdr:spPr bwMode="auto">
        <a:xfrm>
          <a:off x="14013657" y="134433469"/>
          <a:ext cx="4405312" cy="235743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583406</xdr:colOff>
      <xdr:row>66</xdr:row>
      <xdr:rowOff>23813</xdr:rowOff>
    </xdr:from>
    <xdr:to>
      <xdr:col>9</xdr:col>
      <xdr:colOff>4226719</xdr:colOff>
      <xdr:row>66</xdr:row>
      <xdr:rowOff>3178969</xdr:rowOff>
    </xdr:to>
    <xdr:pic>
      <xdr:nvPicPr>
        <xdr:cNvPr id="126" name="Imagen 125"/>
        <xdr:cNvPicPr/>
      </xdr:nvPicPr>
      <xdr:blipFill rotWithShape="1">
        <a:blip xmlns:r="http://schemas.openxmlformats.org/officeDocument/2006/relationships" r:embed="rId56"/>
        <a:srcRect l="37678" t="21433" r="34487" b="28154"/>
        <a:stretch/>
      </xdr:blipFill>
      <xdr:spPr bwMode="auto">
        <a:xfrm>
          <a:off x="14275594" y="137279063"/>
          <a:ext cx="3643313" cy="315515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67</xdr:row>
      <xdr:rowOff>250031</xdr:rowOff>
    </xdr:from>
    <xdr:to>
      <xdr:col>9</xdr:col>
      <xdr:colOff>4772025</xdr:colOff>
      <xdr:row>67</xdr:row>
      <xdr:rowOff>2248376</xdr:rowOff>
    </xdr:to>
    <xdr:pic>
      <xdr:nvPicPr>
        <xdr:cNvPr id="127" name="Imagen 126"/>
        <xdr:cNvPicPr/>
      </xdr:nvPicPr>
      <xdr:blipFill rotWithShape="1">
        <a:blip xmlns:r="http://schemas.openxmlformats.org/officeDocument/2006/relationships" r:embed="rId57"/>
        <a:srcRect l="25932" t="25198" r="27018" b="38669"/>
        <a:stretch/>
      </xdr:blipFill>
      <xdr:spPr bwMode="auto">
        <a:xfrm>
          <a:off x="13835063" y="140970000"/>
          <a:ext cx="4629150" cy="199834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250032</xdr:colOff>
      <xdr:row>68</xdr:row>
      <xdr:rowOff>190500</xdr:rowOff>
    </xdr:from>
    <xdr:to>
      <xdr:col>9</xdr:col>
      <xdr:colOff>4667249</xdr:colOff>
      <xdr:row>68</xdr:row>
      <xdr:rowOff>2357437</xdr:rowOff>
    </xdr:to>
    <xdr:pic>
      <xdr:nvPicPr>
        <xdr:cNvPr id="128" name="Imagen 127"/>
        <xdr:cNvPicPr/>
      </xdr:nvPicPr>
      <xdr:blipFill rotWithShape="1">
        <a:blip xmlns:r="http://schemas.openxmlformats.org/officeDocument/2006/relationships" r:embed="rId58"/>
        <a:srcRect l="27393" t="25641" r="26473" b="34066"/>
        <a:stretch/>
      </xdr:blipFill>
      <xdr:spPr bwMode="auto">
        <a:xfrm>
          <a:off x="13942220" y="144018000"/>
          <a:ext cx="4417217" cy="21669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535781</xdr:colOff>
      <xdr:row>69</xdr:row>
      <xdr:rowOff>285750</xdr:rowOff>
    </xdr:from>
    <xdr:to>
      <xdr:col>9</xdr:col>
      <xdr:colOff>4012405</xdr:colOff>
      <xdr:row>69</xdr:row>
      <xdr:rowOff>2369343</xdr:rowOff>
    </xdr:to>
    <xdr:pic>
      <xdr:nvPicPr>
        <xdr:cNvPr id="129" name="Imagen 128"/>
        <xdr:cNvPicPr/>
      </xdr:nvPicPr>
      <xdr:blipFill rotWithShape="1">
        <a:blip xmlns:r="http://schemas.openxmlformats.org/officeDocument/2006/relationships" r:embed="rId59"/>
        <a:srcRect l="26287" t="25560" r="30605" b="27691"/>
        <a:stretch/>
      </xdr:blipFill>
      <xdr:spPr bwMode="auto">
        <a:xfrm>
          <a:off x="14227969" y="147018375"/>
          <a:ext cx="3476624" cy="2083593"/>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image" Target="../media/image2.png"/><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5" Type="http://schemas.openxmlformats.org/officeDocument/2006/relationships/image" Target="../media/image1.png"/><Relationship Id="rId4" Type="http://schemas.openxmlformats.org/officeDocument/2006/relationships/oleObject" Target="../embeddings/oleObject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topLeftCell="B1" zoomScale="80" zoomScaleNormal="80" zoomScalePageLayoutView="140" workbookViewId="0">
      <pane ySplit="9" topLeftCell="A10" activePane="bottomLeft" state="frozen"/>
      <selection pane="bottomLeft" activeCell="B93" sqref="B93"/>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64.62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4" t="s">
        <v>22</v>
      </c>
      <c r="D2" s="85"/>
      <c r="F2" s="77" t="s">
        <v>0</v>
      </c>
      <c r="G2" s="78"/>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6">
        <v>11</v>
      </c>
      <c r="D3" s="87"/>
      <c r="F3" s="79"/>
      <c r="G3" s="80"/>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6" t="s">
        <v>187</v>
      </c>
      <c r="D4" s="87"/>
      <c r="E4" s="5"/>
      <c r="F4" s="37" t="s">
        <v>55</v>
      </c>
      <c r="G4" s="61" t="s">
        <v>190</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8" t="s">
        <v>188</v>
      </c>
      <c r="D5" s="89"/>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3" t="s">
        <v>199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81" customHeight="1" x14ac:dyDescent="0.25">
      <c r="A10" s="12" t="str">
        <f>IF(OR(B10&lt;&gt;"",J10&lt;&gt;""),"IMG01","")</f>
        <v>IMG01</v>
      </c>
      <c r="B10" s="62" t="s">
        <v>189</v>
      </c>
      <c r="C10" s="20" t="str">
        <f t="shared" ref="C10:C41" si="0">IF(OR(B10&lt;&gt;"",J10&lt;&gt;""),IF($G$4="Recurso",CONCATENATE($G$4," ",$G$5),$G$4),"")</f>
        <v>Cuaderno de Estudio</v>
      </c>
      <c r="D10" s="63" t="s">
        <v>191</v>
      </c>
      <c r="E10" s="63" t="s">
        <v>153</v>
      </c>
      <c r="F10" s="13" t="str">
        <f t="shared" ref="F10" si="1">IF(OR(B10&lt;&gt;"",J10&lt;&gt;""),CONCATENATE($C$7,"_",$A10,IF($G$4="Cuaderno de Estudio","_small",CONCATENATE(IF(I10="","","n"),IF(LEFT($G$5,1)="F",".jpg",".png")))),"")</f>
        <v>CN_11_14_CO_IMG01_small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CN_11_14_CO_IMG01_zoom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c r="K10" s="64"/>
      <c r="O10" s="2" t="str">
        <f>'Definición técnica de imagenes'!A12</f>
        <v>M12D</v>
      </c>
    </row>
    <row r="11" spans="1:16" s="11" customFormat="1" ht="88.5" customHeight="1" x14ac:dyDescent="0.25">
      <c r="A11" s="12" t="str">
        <f t="shared" ref="A11:A18" si="3">IF(OR(B11&lt;&gt;"",J11&lt;&gt;""),CONCATENATE(LEFT(A10,3),IF(MID(A10,4,2)+1&lt;10,CONCATENATE("0",MID(A10,4,2)+1))),"")</f>
        <v>IMG02</v>
      </c>
      <c r="B11" s="62" t="s">
        <v>192</v>
      </c>
      <c r="C11" s="20" t="str">
        <f t="shared" si="0"/>
        <v>Cuaderno de Estudio</v>
      </c>
      <c r="D11" s="63" t="s">
        <v>193</v>
      </c>
      <c r="E11" s="63" t="s">
        <v>153</v>
      </c>
      <c r="F11" s="13" t="str">
        <f t="shared" ref="F11:F74" si="4">IF(OR(B11&lt;&gt;"",J11&lt;&gt;""),CONCATENATE($C$7,"_",$A11,IF($G$4="Cuaderno de Estudio","_small",CONCATENATE(IF(I11="","","n"),IF(LEFT($G$5,1)="F",".jpg",".png")))),"")</f>
        <v>CN_11_14_CO_IMG02_small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CN_11_14_CO_IMG02_zoom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c r="K11" s="65" t="s">
        <v>194</v>
      </c>
      <c r="O11" s="2" t="str">
        <f>'Definición técnica de imagenes'!A13</f>
        <v>M101</v>
      </c>
    </row>
    <row r="12" spans="1:16" s="11" customFormat="1" ht="75" customHeight="1" x14ac:dyDescent="0.25">
      <c r="A12" s="12" t="str">
        <f t="shared" si="3"/>
        <v>IMG03</v>
      </c>
      <c r="B12" s="62" t="s">
        <v>192</v>
      </c>
      <c r="C12" s="20" t="str">
        <f t="shared" si="0"/>
        <v>Cuaderno de Estudio</v>
      </c>
      <c r="D12" s="63" t="s">
        <v>193</v>
      </c>
      <c r="E12" s="63" t="s">
        <v>153</v>
      </c>
      <c r="F12" s="13" t="str">
        <f t="shared" si="4"/>
        <v>CN_11_14_CO_IMG03_small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CN_11_14_CO_IMG03_zoom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c r="K12" s="65" t="s">
        <v>194</v>
      </c>
      <c r="O12" s="2" t="str">
        <f>'Definición técnica de imagenes'!A18</f>
        <v>Diaporama F1</v>
      </c>
    </row>
    <row r="13" spans="1:16" s="11" customFormat="1" ht="93" customHeight="1" x14ac:dyDescent="0.25">
      <c r="A13" s="12" t="str">
        <f t="shared" si="3"/>
        <v>IMG04</v>
      </c>
      <c r="B13" s="62" t="s">
        <v>192</v>
      </c>
      <c r="C13" s="20" t="str">
        <f t="shared" si="0"/>
        <v>Cuaderno de Estudio</v>
      </c>
      <c r="D13" s="63" t="s">
        <v>193</v>
      </c>
      <c r="E13" s="63" t="s">
        <v>153</v>
      </c>
      <c r="F13" s="13" t="str">
        <f t="shared" si="4"/>
        <v>CN_11_14_CO_IMG04_small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CN_11_14_CO_IMG04_zoom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c r="K13" s="65" t="s">
        <v>194</v>
      </c>
      <c r="O13" s="2" t="str">
        <f>'Definición técnica de imagenes'!A19</f>
        <v>F4</v>
      </c>
    </row>
    <row r="14" spans="1:16" s="11" customFormat="1" ht="119.25" customHeight="1" x14ac:dyDescent="0.25">
      <c r="A14" s="12" t="str">
        <f t="shared" si="3"/>
        <v>IMG05</v>
      </c>
      <c r="B14" s="62" t="s">
        <v>192</v>
      </c>
      <c r="C14" s="20" t="str">
        <f t="shared" si="0"/>
        <v>Cuaderno de Estudio</v>
      </c>
      <c r="D14" s="63" t="s">
        <v>193</v>
      </c>
      <c r="E14" s="63" t="s">
        <v>153</v>
      </c>
      <c r="F14" s="13" t="str">
        <f t="shared" si="4"/>
        <v>CN_11_14_CO_IMG05_small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CN_11_14_CO_IMG05_zoom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c r="K14" s="65" t="s">
        <v>195</v>
      </c>
      <c r="O14" s="2" t="str">
        <f>'Definición técnica de imagenes'!A22</f>
        <v>F6</v>
      </c>
    </row>
    <row r="15" spans="1:16" s="11" customFormat="1" ht="122.25" customHeight="1" x14ac:dyDescent="0.25">
      <c r="A15" s="12" t="str">
        <f t="shared" si="3"/>
        <v>IMG06</v>
      </c>
      <c r="B15" s="62" t="s">
        <v>192</v>
      </c>
      <c r="C15" s="20" t="str">
        <f t="shared" si="0"/>
        <v>Cuaderno de Estudio</v>
      </c>
      <c r="D15" s="63" t="s">
        <v>193</v>
      </c>
      <c r="E15" s="63" t="s">
        <v>153</v>
      </c>
      <c r="F15" s="13" t="str">
        <f t="shared" si="4"/>
        <v>CN_11_14_CO_IMG06_small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CN_11_14_CO_IMG06_zoom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c r="K15" s="65" t="s">
        <v>196</v>
      </c>
      <c r="O15" s="2" t="str">
        <f>'Definición técnica de imagenes'!A24</f>
        <v>F6B</v>
      </c>
    </row>
    <row r="16" spans="1:16" s="11" customFormat="1" ht="117" customHeight="1" x14ac:dyDescent="0.3">
      <c r="A16" s="12" t="str">
        <f t="shared" si="3"/>
        <v>IMG07</v>
      </c>
      <c r="B16" s="62" t="s">
        <v>197</v>
      </c>
      <c r="C16" s="20" t="str">
        <f t="shared" si="0"/>
        <v>Cuaderno de Estudio</v>
      </c>
      <c r="D16" s="63" t="s">
        <v>191</v>
      </c>
      <c r="E16" s="63" t="s">
        <v>153</v>
      </c>
      <c r="F16" s="13" t="str">
        <f t="shared" si="4"/>
        <v>CN_11_14_CO_IMG07_small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CN_11_14_CO_IMG07_zoom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c r="K16" s="68"/>
      <c r="O16" s="2" t="str">
        <f>'Definición técnica de imagenes'!A25</f>
        <v>F7</v>
      </c>
    </row>
    <row r="17" spans="1:15" s="11" customFormat="1" ht="122.25" customHeight="1" x14ac:dyDescent="0.25">
      <c r="A17" s="12" t="str">
        <f t="shared" si="3"/>
        <v>IMG08</v>
      </c>
      <c r="B17" s="62" t="s">
        <v>192</v>
      </c>
      <c r="C17" s="20" t="str">
        <f t="shared" si="0"/>
        <v>Cuaderno de Estudio</v>
      </c>
      <c r="D17" s="63" t="s">
        <v>193</v>
      </c>
      <c r="E17" s="63" t="s">
        <v>153</v>
      </c>
      <c r="F17" s="13" t="str">
        <f t="shared" si="4"/>
        <v>CN_11_14_CO_IMG08_small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CN_11_14_CO_IMG08_zoom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c r="K17" s="65" t="s">
        <v>194</v>
      </c>
      <c r="O17" s="2" t="str">
        <f>'Definición técnica de imagenes'!A27</f>
        <v>F7B</v>
      </c>
    </row>
    <row r="18" spans="1:15" s="11" customFormat="1" ht="115.5" customHeight="1" x14ac:dyDescent="0.25">
      <c r="A18" s="12" t="str">
        <f t="shared" si="3"/>
        <v>IMG09</v>
      </c>
      <c r="B18" s="62" t="s">
        <v>192</v>
      </c>
      <c r="C18" s="20" t="str">
        <f t="shared" si="0"/>
        <v>Cuaderno de Estudio</v>
      </c>
      <c r="D18" s="63" t="s">
        <v>193</v>
      </c>
      <c r="E18" s="63" t="s">
        <v>153</v>
      </c>
      <c r="F18" s="13" t="str">
        <f t="shared" si="4"/>
        <v>CN_11_14_CO_IMG09_small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CN_11_14_CO_IMG09_zoom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c r="K18" s="65" t="s">
        <v>194</v>
      </c>
      <c r="O18" s="2" t="str">
        <f>'Definición técnica de imagenes'!A30</f>
        <v>F8</v>
      </c>
    </row>
    <row r="19" spans="1:15" s="11" customFormat="1" ht="120" customHeight="1" x14ac:dyDescent="0.25">
      <c r="A19" s="12" t="str">
        <f t="shared" ref="A19:A50" si="6">IF(OR(B19&lt;&gt;"",J19&lt;&gt;""),CONCATENATE(LEFT(A18,3),IF(MID(A18,4,2)+1&lt;10,CONCATENATE("0",MID(A18,4,2)+1),MID(A18,4,2)+1)),"")</f>
        <v>IMG10</v>
      </c>
      <c r="B19" s="62" t="s">
        <v>192</v>
      </c>
      <c r="C19" s="20" t="str">
        <f t="shared" si="0"/>
        <v>Cuaderno de Estudio</v>
      </c>
      <c r="D19" s="63" t="s">
        <v>193</v>
      </c>
      <c r="E19" s="63" t="s">
        <v>153</v>
      </c>
      <c r="F19" s="13" t="str">
        <f t="shared" si="4"/>
        <v>CN_11_14_CO_IMG10_small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CN_11_14_CO_IMG10_zoom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c r="K19" s="65" t="s">
        <v>198</v>
      </c>
      <c r="O19" s="2" t="str">
        <f>'Definición técnica de imagenes'!A31</f>
        <v>F10</v>
      </c>
    </row>
    <row r="20" spans="1:15" s="11" customFormat="1" ht="150" customHeight="1" x14ac:dyDescent="0.25">
      <c r="A20" s="12" t="str">
        <f t="shared" si="6"/>
        <v>IMG11</v>
      </c>
      <c r="B20" s="62" t="s">
        <v>192</v>
      </c>
      <c r="C20" s="20" t="str">
        <f t="shared" si="0"/>
        <v>Cuaderno de Estudio</v>
      </c>
      <c r="D20" s="63" t="s">
        <v>193</v>
      </c>
      <c r="E20" s="63" t="s">
        <v>153</v>
      </c>
      <c r="F20" s="13" t="str">
        <f t="shared" si="4"/>
        <v>CN_11_14_CO_IMG11_small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CN_11_14_CO_IMG11_zoom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c r="K20" s="65" t="s">
        <v>194</v>
      </c>
      <c r="O20" s="2" t="str">
        <f>'Definición técnica de imagenes'!A32</f>
        <v>F10B</v>
      </c>
    </row>
    <row r="21" spans="1:15" s="11" customFormat="1" ht="143.25" customHeight="1" x14ac:dyDescent="0.25">
      <c r="A21" s="12" t="str">
        <f t="shared" si="6"/>
        <v>IMG12</v>
      </c>
      <c r="B21" s="62" t="s">
        <v>192</v>
      </c>
      <c r="C21" s="20" t="str">
        <f t="shared" si="0"/>
        <v>Cuaderno de Estudio</v>
      </c>
      <c r="D21" s="63" t="s">
        <v>193</v>
      </c>
      <c r="E21" s="63" t="s">
        <v>153</v>
      </c>
      <c r="F21" s="13" t="str">
        <f t="shared" si="4"/>
        <v>CN_11_14_CO_IMG12_small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CN_11_14_CO_IMG12_zoom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c r="K21" s="65" t="s">
        <v>194</v>
      </c>
      <c r="O21" s="2" t="str">
        <f>'Definición técnica de imagenes'!A33</f>
        <v>F11</v>
      </c>
    </row>
    <row r="22" spans="1:15" s="11" customFormat="1" ht="111.75" customHeight="1" x14ac:dyDescent="0.25">
      <c r="A22" s="12" t="str">
        <f t="shared" si="6"/>
        <v>IMG13</v>
      </c>
      <c r="B22" s="62" t="s">
        <v>192</v>
      </c>
      <c r="C22" s="20" t="str">
        <f t="shared" si="0"/>
        <v>Cuaderno de Estudio</v>
      </c>
      <c r="D22" s="63" t="s">
        <v>193</v>
      </c>
      <c r="E22" s="63" t="s">
        <v>153</v>
      </c>
      <c r="F22" s="13" t="str">
        <f t="shared" si="4"/>
        <v>CN_11_14_CO_IMG13_small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CN_11_14_CO_IMG13_zoom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c r="K22" s="65" t="s">
        <v>194</v>
      </c>
      <c r="O22" s="2" t="str">
        <f>'Definición técnica de imagenes'!A34</f>
        <v>F12</v>
      </c>
    </row>
    <row r="23" spans="1:15" s="11" customFormat="1" ht="137.25" customHeight="1" x14ac:dyDescent="0.25">
      <c r="A23" s="12" t="str">
        <f t="shared" si="6"/>
        <v>IMG14</v>
      </c>
      <c r="B23" s="62" t="s">
        <v>192</v>
      </c>
      <c r="C23" s="20" t="str">
        <f t="shared" si="0"/>
        <v>Cuaderno de Estudio</v>
      </c>
      <c r="D23" s="63" t="s">
        <v>193</v>
      </c>
      <c r="E23" s="63" t="s">
        <v>153</v>
      </c>
      <c r="F23" s="13" t="str">
        <f t="shared" si="4"/>
        <v>CN_11_14_CO_IMG14_small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CN_11_14_CO_IMG14_zoom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4"/>
      <c r="K23" s="65" t="s">
        <v>194</v>
      </c>
      <c r="O23" s="2" t="str">
        <f>'Definición técnica de imagenes'!A35</f>
        <v>F13</v>
      </c>
    </row>
    <row r="24" spans="1:15" s="11" customFormat="1" ht="222" customHeight="1" x14ac:dyDescent="0.25">
      <c r="A24" s="12" t="str">
        <f t="shared" si="6"/>
        <v>IMG15</v>
      </c>
      <c r="B24" s="62" t="s">
        <v>192</v>
      </c>
      <c r="C24" s="20" t="str">
        <f t="shared" si="0"/>
        <v>Cuaderno de Estudio</v>
      </c>
      <c r="D24" s="63" t="s">
        <v>193</v>
      </c>
      <c r="E24" s="63" t="s">
        <v>153</v>
      </c>
      <c r="F24" s="13" t="str">
        <f t="shared" si="4"/>
        <v>CN_11_14_CO_IMG15_small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CN_11_14_CO_IMG15_zoom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c r="K24" s="65" t="s">
        <v>194</v>
      </c>
      <c r="O24" s="2" t="str">
        <f>'Definición técnica de imagenes'!A37</f>
        <v>F13B</v>
      </c>
    </row>
    <row r="25" spans="1:15" s="11" customFormat="1" ht="150" customHeight="1" x14ac:dyDescent="0.25">
      <c r="A25" s="12" t="str">
        <f t="shared" si="6"/>
        <v>IMG16</v>
      </c>
      <c r="B25" s="62" t="s">
        <v>192</v>
      </c>
      <c r="C25" s="20" t="str">
        <f t="shared" si="0"/>
        <v>Cuaderno de Estudio</v>
      </c>
      <c r="D25" s="63" t="s">
        <v>193</v>
      </c>
      <c r="E25" s="63" t="s">
        <v>153</v>
      </c>
      <c r="F25" s="13" t="str">
        <f t="shared" si="4"/>
        <v>CN_11_14_CO_IMG16_small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CN_11_14_CO_IMG16_zoom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c r="K25" s="65" t="s">
        <v>194</v>
      </c>
    </row>
    <row r="26" spans="1:15" s="11" customFormat="1" ht="195.75" customHeight="1" x14ac:dyDescent="0.25">
      <c r="A26" s="12" t="str">
        <f t="shared" si="6"/>
        <v>IMG17</v>
      </c>
      <c r="B26" s="62" t="s">
        <v>192</v>
      </c>
      <c r="C26" s="20" t="str">
        <f t="shared" si="0"/>
        <v>Cuaderno de Estudio</v>
      </c>
      <c r="D26" s="63" t="s">
        <v>193</v>
      </c>
      <c r="E26" s="63" t="s">
        <v>153</v>
      </c>
      <c r="F26" s="13" t="str">
        <f t="shared" si="4"/>
        <v>CN_11_14_CO_IMG17_small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CN_11_14_CO_IMG17_zoom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c r="K26" s="65" t="s">
        <v>194</v>
      </c>
    </row>
    <row r="27" spans="1:15" s="11" customFormat="1" ht="221.25" customHeight="1" x14ac:dyDescent="0.25">
      <c r="A27" s="12" t="str">
        <f t="shared" si="6"/>
        <v>IMG18</v>
      </c>
      <c r="B27" s="62" t="s">
        <v>192</v>
      </c>
      <c r="C27" s="20" t="str">
        <f t="shared" si="0"/>
        <v>Cuaderno de Estudio</v>
      </c>
      <c r="D27" s="63" t="s">
        <v>193</v>
      </c>
      <c r="E27" s="63" t="s">
        <v>153</v>
      </c>
      <c r="F27" s="13" t="str">
        <f t="shared" si="4"/>
        <v>CN_11_14_CO_IMG18_small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CN_11_14_CO_IMG18_zoom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c r="K27" s="65" t="s">
        <v>194</v>
      </c>
      <c r="O27" s="2"/>
    </row>
    <row r="28" spans="1:15" s="11" customFormat="1" ht="189.75" customHeight="1" x14ac:dyDescent="0.25">
      <c r="A28" s="12" t="str">
        <f t="shared" si="6"/>
        <v>IMG19</v>
      </c>
      <c r="B28" s="62" t="s">
        <v>192</v>
      </c>
      <c r="C28" s="20" t="str">
        <f t="shared" si="0"/>
        <v>Cuaderno de Estudio</v>
      </c>
      <c r="D28" s="63" t="s">
        <v>193</v>
      </c>
      <c r="E28" s="63" t="s">
        <v>153</v>
      </c>
      <c r="F28" s="13" t="str">
        <f t="shared" si="4"/>
        <v>CN_11_14_CO_IMG19_small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CN_11_14_CO_IMG19_zoom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c r="K28" s="65" t="s">
        <v>194</v>
      </c>
    </row>
    <row r="29" spans="1:15" s="11" customFormat="1" ht="163.5" customHeight="1" x14ac:dyDescent="0.25">
      <c r="A29" s="12" t="str">
        <f t="shared" si="6"/>
        <v>IMG20</v>
      </c>
      <c r="B29" s="62" t="s">
        <v>192</v>
      </c>
      <c r="C29" s="20" t="str">
        <f t="shared" si="0"/>
        <v>Cuaderno de Estudio</v>
      </c>
      <c r="D29" s="63" t="s">
        <v>193</v>
      </c>
      <c r="E29" s="63" t="s">
        <v>153</v>
      </c>
      <c r="F29" s="13" t="str">
        <f t="shared" si="4"/>
        <v>CN_11_14_CO_IMG20_small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CN_11_14_CO_IMG20_zoom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4"/>
      <c r="K29" s="65" t="s">
        <v>194</v>
      </c>
    </row>
    <row r="30" spans="1:15" s="11" customFormat="1" ht="201" customHeight="1" x14ac:dyDescent="0.25">
      <c r="A30" s="12" t="str">
        <f t="shared" si="6"/>
        <v>IMG21</v>
      </c>
      <c r="B30" s="62" t="s">
        <v>192</v>
      </c>
      <c r="C30" s="20" t="str">
        <f t="shared" si="0"/>
        <v>Cuaderno de Estudio</v>
      </c>
      <c r="D30" s="63" t="s">
        <v>193</v>
      </c>
      <c r="E30" s="63" t="s">
        <v>153</v>
      </c>
      <c r="F30" s="13" t="str">
        <f t="shared" si="4"/>
        <v>CN_11_14_CO_IMG21_small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CN_11_14_CO_IMG21_zoom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4"/>
      <c r="K30" s="65" t="s">
        <v>194</v>
      </c>
    </row>
    <row r="31" spans="1:15" s="11" customFormat="1" ht="222.75" customHeight="1" x14ac:dyDescent="0.25">
      <c r="A31" s="12" t="str">
        <f t="shared" si="6"/>
        <v>IMG22</v>
      </c>
      <c r="B31" s="62" t="s">
        <v>192</v>
      </c>
      <c r="C31" s="20" t="str">
        <f t="shared" si="0"/>
        <v>Cuaderno de Estudio</v>
      </c>
      <c r="D31" s="63" t="s">
        <v>193</v>
      </c>
      <c r="E31" s="63" t="s">
        <v>153</v>
      </c>
      <c r="F31" s="13" t="str">
        <f t="shared" si="4"/>
        <v>CN_11_14_CO_IMG22_small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CN_11_14_CO_IMG22_zoom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4"/>
      <c r="K31" s="65" t="s">
        <v>194</v>
      </c>
    </row>
    <row r="32" spans="1:15" s="11" customFormat="1" ht="162" customHeight="1" x14ac:dyDescent="0.25">
      <c r="A32" s="12" t="str">
        <f t="shared" si="6"/>
        <v>IMG23</v>
      </c>
      <c r="B32" s="62" t="s">
        <v>192</v>
      </c>
      <c r="C32" s="20" t="str">
        <f t="shared" si="0"/>
        <v>Cuaderno de Estudio</v>
      </c>
      <c r="D32" s="63" t="s">
        <v>193</v>
      </c>
      <c r="E32" s="63" t="s">
        <v>153</v>
      </c>
      <c r="F32" s="13" t="str">
        <f t="shared" si="4"/>
        <v>CN_11_14_CO_IMG23_small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CN_11_14_CO_IMG23_zoom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4"/>
      <c r="K32" s="65" t="s">
        <v>202</v>
      </c>
    </row>
    <row r="33" spans="1:15" s="11" customFormat="1" ht="159.75" customHeight="1" x14ac:dyDescent="0.25">
      <c r="A33" s="12" t="str">
        <f t="shared" si="6"/>
        <v>IMG24</v>
      </c>
      <c r="B33" s="62" t="s">
        <v>192</v>
      </c>
      <c r="C33" s="20" t="str">
        <f t="shared" si="0"/>
        <v>Cuaderno de Estudio</v>
      </c>
      <c r="D33" s="63" t="s">
        <v>193</v>
      </c>
      <c r="E33" s="63" t="s">
        <v>153</v>
      </c>
      <c r="F33" s="13" t="str">
        <f t="shared" si="4"/>
        <v>CN_11_14_CO_IMG24_small</v>
      </c>
      <c r="G33" s="13" t="str">
        <f ca="1">IF($F33&lt;&gt;"",IF($G$4="Recurso",VLOOKUP($E33,OFFSET('Definición técnica de imagenes'!$A$1,MATCH($G$5,'Definición técnica de imagenes'!$A$1:$A$104,0)-1,1,COUNTIF('Definición técnica de imagenes'!$A$3:$A$102,$G$5),5),5,FALSE),'Definición técnica de imagenes'!$F$16),"")</f>
        <v>526 x 370 px</v>
      </c>
      <c r="H33" s="13" t="str">
        <f t="shared" ca="1" si="5"/>
        <v>CN_11_14_CO_IMG24_zoom</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600 px</v>
      </c>
      <c r="J33" s="64"/>
      <c r="K33" s="65" t="s">
        <v>202</v>
      </c>
    </row>
    <row r="34" spans="1:15" s="11" customFormat="1" ht="222.75" customHeight="1" x14ac:dyDescent="0.25">
      <c r="A34" s="12" t="str">
        <f t="shared" si="6"/>
        <v>IMG25</v>
      </c>
      <c r="B34" s="62" t="s">
        <v>192</v>
      </c>
      <c r="C34" s="20" t="str">
        <f t="shared" si="0"/>
        <v>Cuaderno de Estudio</v>
      </c>
      <c r="D34" s="63" t="s">
        <v>193</v>
      </c>
      <c r="E34" s="63" t="s">
        <v>153</v>
      </c>
      <c r="F34" s="13" t="str">
        <f t="shared" si="4"/>
        <v>CN_11_14_CO_IMG25_small</v>
      </c>
      <c r="G34" s="13" t="str">
        <f ca="1">IF($F34&lt;&gt;"",IF($G$4="Recurso",VLOOKUP($E34,OFFSET('Definición técnica de imagenes'!$A$1,MATCH($G$5,'Definición técnica de imagenes'!$A$1:$A$104,0)-1,1,COUNTIF('Definición técnica de imagenes'!$A$3:$A$102,$G$5),5),5,FALSE),'Definición técnica de imagenes'!$F$16),"")</f>
        <v>526 x 370 px</v>
      </c>
      <c r="H34" s="13" t="str">
        <f t="shared" ca="1" si="5"/>
        <v>CN_11_14_CO_IMG25_zoom</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600 px</v>
      </c>
      <c r="J34" s="64"/>
      <c r="K34" s="65" t="s">
        <v>194</v>
      </c>
      <c r="O34" s="2"/>
    </row>
    <row r="35" spans="1:15" s="11" customFormat="1" ht="222" customHeight="1" x14ac:dyDescent="0.25">
      <c r="A35" s="12" t="str">
        <f t="shared" si="6"/>
        <v>IMG26</v>
      </c>
      <c r="B35" s="62" t="s">
        <v>192</v>
      </c>
      <c r="C35" s="20" t="str">
        <f t="shared" si="0"/>
        <v>Cuaderno de Estudio</v>
      </c>
      <c r="D35" s="63" t="s">
        <v>193</v>
      </c>
      <c r="E35" s="63" t="s">
        <v>153</v>
      </c>
      <c r="F35" s="13" t="str">
        <f t="shared" si="4"/>
        <v>CN_11_14_CO_IMG26_small</v>
      </c>
      <c r="G35" s="13" t="str">
        <f ca="1">IF($F35&lt;&gt;"",IF($G$4="Recurso",VLOOKUP($E35,OFFSET('Definición técnica de imagenes'!$A$1,MATCH($G$5,'Definición técnica de imagenes'!$A$1:$A$104,0)-1,1,COUNTIF('Definición técnica de imagenes'!$A$3:$A$102,$G$5),5),5,FALSE),'Definición técnica de imagenes'!$F$16),"")</f>
        <v>526 x 370 px</v>
      </c>
      <c r="H35" s="13" t="str">
        <f t="shared" ca="1" si="5"/>
        <v>CN_11_14_CO_IMG26_zoom</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600 px</v>
      </c>
      <c r="J35" s="63"/>
      <c r="K35" s="65" t="s">
        <v>194</v>
      </c>
      <c r="O35" s="2"/>
    </row>
    <row r="36" spans="1:15" s="11" customFormat="1" ht="207" customHeight="1" x14ac:dyDescent="0.25">
      <c r="A36" s="12" t="str">
        <f t="shared" si="6"/>
        <v>IMG27</v>
      </c>
      <c r="B36" s="62" t="s">
        <v>192</v>
      </c>
      <c r="C36" s="20" t="str">
        <f t="shared" si="0"/>
        <v>Cuaderno de Estudio</v>
      </c>
      <c r="D36" s="63" t="s">
        <v>193</v>
      </c>
      <c r="E36" s="63" t="s">
        <v>153</v>
      </c>
      <c r="F36" s="13" t="str">
        <f t="shared" si="4"/>
        <v>CN_11_14_CO_IMG27_small</v>
      </c>
      <c r="G36" s="13" t="str">
        <f ca="1">IF($F36&lt;&gt;"",IF($G$4="Recurso",VLOOKUP($E36,OFFSET('Definición técnica de imagenes'!$A$1,MATCH($G$5,'Definición técnica de imagenes'!$A$1:$A$104,0)-1,1,COUNTIF('Definición técnica de imagenes'!$A$3:$A$102,$G$5),5),5,FALSE),'Definición técnica de imagenes'!$F$16),"")</f>
        <v>526 x 370 px</v>
      </c>
      <c r="H36" s="13" t="str">
        <f t="shared" ca="1" si="5"/>
        <v>CN_11_14_CO_IMG27_zoom</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600 px</v>
      </c>
      <c r="J36" s="63" t="s">
        <v>200</v>
      </c>
      <c r="K36" s="65" t="s">
        <v>201</v>
      </c>
      <c r="O36" s="2"/>
    </row>
    <row r="37" spans="1:15" s="11" customFormat="1" ht="162" customHeight="1" x14ac:dyDescent="0.25">
      <c r="A37" s="12" t="str">
        <f t="shared" si="6"/>
        <v>IMG28</v>
      </c>
      <c r="B37" s="62" t="s">
        <v>192</v>
      </c>
      <c r="C37" s="20" t="str">
        <f t="shared" si="0"/>
        <v>Cuaderno de Estudio</v>
      </c>
      <c r="D37" s="63" t="s">
        <v>193</v>
      </c>
      <c r="E37" s="63" t="s">
        <v>153</v>
      </c>
      <c r="F37" s="13" t="str">
        <f t="shared" si="4"/>
        <v>CN_11_14_CO_IMG28_small</v>
      </c>
      <c r="G37" s="13" t="str">
        <f ca="1">IF($F37&lt;&gt;"",IF($G$4="Recurso",VLOOKUP($E37,OFFSET('Definición técnica de imagenes'!$A$1,MATCH($G$5,'Definición técnica de imagenes'!$A$1:$A$104,0)-1,1,COUNTIF('Definición técnica de imagenes'!$A$3:$A$102,$G$5),5),5,FALSE),'Definición técnica de imagenes'!$F$16),"")</f>
        <v>526 x 370 px</v>
      </c>
      <c r="H37" s="13" t="str">
        <f t="shared" ca="1" si="5"/>
        <v>CN_11_14_CO_IMG28_zoom</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800 x 600 px</v>
      </c>
      <c r="J37" s="69"/>
      <c r="K37" s="65" t="s">
        <v>202</v>
      </c>
    </row>
    <row r="38" spans="1:15" s="11" customFormat="1" ht="177" customHeight="1" x14ac:dyDescent="0.25">
      <c r="A38" s="12" t="str">
        <f t="shared" si="6"/>
        <v>IMG29</v>
      </c>
      <c r="B38" s="62" t="s">
        <v>192</v>
      </c>
      <c r="C38" s="20" t="str">
        <f t="shared" si="0"/>
        <v>Cuaderno de Estudio</v>
      </c>
      <c r="D38" s="63" t="s">
        <v>193</v>
      </c>
      <c r="E38" s="63" t="s">
        <v>153</v>
      </c>
      <c r="F38" s="13" t="str">
        <f t="shared" si="4"/>
        <v>CN_11_14_CO_IMG29_small</v>
      </c>
      <c r="G38" s="13" t="str">
        <f ca="1">IF($F38&lt;&gt;"",IF($G$4="Recurso",VLOOKUP($E38,OFFSET('Definición técnica de imagenes'!$A$1,MATCH($G$5,'Definición técnica de imagenes'!$A$1:$A$104,0)-1,1,COUNTIF('Definición técnica de imagenes'!$A$3:$A$102,$G$5),5),5,FALSE),'Definición técnica de imagenes'!$F$16),"")</f>
        <v>526 x 370 px</v>
      </c>
      <c r="H38" s="13" t="str">
        <f t="shared" ca="1" si="5"/>
        <v>CN_11_14_CO_IMG29_zoom</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800 x 600 px</v>
      </c>
      <c r="J38" s="70"/>
      <c r="K38" s="65" t="s">
        <v>194</v>
      </c>
    </row>
    <row r="39" spans="1:15" s="11" customFormat="1" ht="272.25" customHeight="1" x14ac:dyDescent="0.25">
      <c r="A39" s="12" t="str">
        <f t="shared" si="6"/>
        <v>IMG30</v>
      </c>
      <c r="B39" s="62" t="s">
        <v>192</v>
      </c>
      <c r="C39" s="20" t="str">
        <f t="shared" si="0"/>
        <v>Cuaderno de Estudio</v>
      </c>
      <c r="D39" s="63" t="s">
        <v>193</v>
      </c>
      <c r="E39" s="63" t="s">
        <v>153</v>
      </c>
      <c r="F39" s="13" t="str">
        <f t="shared" si="4"/>
        <v>CN_11_14_CO_IMG30_small</v>
      </c>
      <c r="G39" s="13" t="str">
        <f ca="1">IF($F39&lt;&gt;"",IF($G$4="Recurso",VLOOKUP($E39,OFFSET('Definición técnica de imagenes'!$A$1,MATCH($G$5,'Definición técnica de imagenes'!$A$1:$A$104,0)-1,1,COUNTIF('Definición técnica de imagenes'!$A$3:$A$102,$G$5),5),5,FALSE),'Definición técnica de imagenes'!$F$16),"")</f>
        <v>526 x 370 px</v>
      </c>
      <c r="H39" s="13" t="str">
        <f t="shared" ca="1" si="5"/>
        <v>CN_11_14_CO_IMG30_zoom</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800 x 600 px</v>
      </c>
      <c r="J39" s="63"/>
      <c r="K39" s="65" t="s">
        <v>203</v>
      </c>
    </row>
    <row r="40" spans="1:15" s="11" customFormat="1" ht="246.75" customHeight="1" x14ac:dyDescent="0.25">
      <c r="A40" s="12" t="str">
        <f t="shared" si="6"/>
        <v>IMG31</v>
      </c>
      <c r="B40" s="62" t="s">
        <v>192</v>
      </c>
      <c r="C40" s="20" t="str">
        <f t="shared" si="0"/>
        <v>Cuaderno de Estudio</v>
      </c>
      <c r="D40" s="63" t="s">
        <v>193</v>
      </c>
      <c r="E40" s="63" t="s">
        <v>153</v>
      </c>
      <c r="F40" s="13" t="str">
        <f t="shared" si="4"/>
        <v>CN_11_14_CO_IMG31_small</v>
      </c>
      <c r="G40" s="13" t="str">
        <f ca="1">IF($F40&lt;&gt;"",IF($G$4="Recurso",VLOOKUP($E40,OFFSET('Definición técnica de imagenes'!$A$1,MATCH($G$5,'Definición técnica de imagenes'!$A$1:$A$104,0)-1,1,COUNTIF('Definición técnica de imagenes'!$A$3:$A$102,$G$5),5),5,FALSE),'Definición técnica de imagenes'!$F$16),"")</f>
        <v>526 x 370 px</v>
      </c>
      <c r="H40" s="13" t="str">
        <f t="shared" ca="1" si="5"/>
        <v>CN_11_14_CO_IMG31_zoom</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600 px</v>
      </c>
      <c r="J40" s="63"/>
      <c r="K40" s="65" t="s">
        <v>203</v>
      </c>
    </row>
    <row r="41" spans="1:15" s="11" customFormat="1" ht="194.25" customHeight="1" x14ac:dyDescent="0.25">
      <c r="A41" s="12" t="str">
        <f t="shared" si="6"/>
        <v>IMG32</v>
      </c>
      <c r="B41" s="62" t="s">
        <v>192</v>
      </c>
      <c r="C41" s="20" t="str">
        <f t="shared" si="0"/>
        <v>Cuaderno de Estudio</v>
      </c>
      <c r="D41" s="63" t="s">
        <v>193</v>
      </c>
      <c r="E41" s="63" t="s">
        <v>153</v>
      </c>
      <c r="F41" s="13" t="str">
        <f t="shared" si="4"/>
        <v>CN_11_14_CO_IMG32_small</v>
      </c>
      <c r="G41" s="13" t="str">
        <f ca="1">IF($F41&lt;&gt;"",IF($G$4="Recurso",VLOOKUP($E41,OFFSET('Definición técnica de imagenes'!$A$1,MATCH($G$5,'Definición técnica de imagenes'!$A$1:$A$104,0)-1,1,COUNTIF('Definición técnica de imagenes'!$A$3:$A$102,$G$5),5),5,FALSE),'Definición técnica de imagenes'!$F$16),"")</f>
        <v>526 x 370 px</v>
      </c>
      <c r="H41" s="13" t="str">
        <f t="shared" ca="1" si="5"/>
        <v>CN_11_14_CO_IMG32_zoom</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800 x 600 px</v>
      </c>
      <c r="J41" s="63"/>
      <c r="K41" s="65" t="s">
        <v>203</v>
      </c>
    </row>
    <row r="42" spans="1:15" s="11" customFormat="1" ht="214.5" customHeight="1" x14ac:dyDescent="0.25">
      <c r="A42" s="12" t="str">
        <f t="shared" si="6"/>
        <v>IMG33</v>
      </c>
      <c r="B42" s="62" t="s">
        <v>192</v>
      </c>
      <c r="C42" s="20" t="str">
        <f t="shared" ref="C42:C73" si="7">IF(OR(B42&lt;&gt;"",J42&lt;&gt;""),IF($G$4="Recurso",CONCATENATE($G$4," ",$G$5),$G$4),"")</f>
        <v>Cuaderno de Estudio</v>
      </c>
      <c r="D42" s="63" t="s">
        <v>193</v>
      </c>
      <c r="E42" s="63" t="s">
        <v>153</v>
      </c>
      <c r="F42" s="13" t="str">
        <f t="shared" si="4"/>
        <v>CN_11_14_CO_IMG33_small</v>
      </c>
      <c r="G42" s="13" t="str">
        <f ca="1">IF($F42&lt;&gt;"",IF($G$4="Recurso",VLOOKUP($E42,OFFSET('Definición técnica de imagenes'!$A$1,MATCH($G$5,'Definición técnica de imagenes'!$A$1:$A$104,0)-1,1,COUNTIF('Definición técnica de imagenes'!$A$3:$A$102,$G$5),5),5,FALSE),'Definición técnica de imagenes'!$F$16),"")</f>
        <v>526 x 370 px</v>
      </c>
      <c r="H42" s="13" t="str">
        <f t="shared" ca="1" si="5"/>
        <v>CN_11_14_CO_IMG33_zoom</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800 x 600 px</v>
      </c>
      <c r="J42" s="63"/>
      <c r="K42" s="65" t="s">
        <v>203</v>
      </c>
    </row>
    <row r="43" spans="1:15" s="11" customFormat="1" ht="177.75" customHeight="1" x14ac:dyDescent="0.25">
      <c r="A43" s="12" t="str">
        <f t="shared" si="6"/>
        <v>IMG34</v>
      </c>
      <c r="B43" s="62" t="s">
        <v>192</v>
      </c>
      <c r="C43" s="20" t="str">
        <f t="shared" si="7"/>
        <v>Cuaderno de Estudio</v>
      </c>
      <c r="D43" s="63" t="s">
        <v>193</v>
      </c>
      <c r="E43" s="63" t="s">
        <v>153</v>
      </c>
      <c r="F43" s="13" t="str">
        <f t="shared" si="4"/>
        <v>CN_11_14_CO_IMG34_small</v>
      </c>
      <c r="G43" s="13" t="str">
        <f ca="1">IF($F43&lt;&gt;"",IF($G$4="Recurso",VLOOKUP($E43,OFFSET('Definición técnica de imagenes'!$A$1,MATCH($G$5,'Definición técnica de imagenes'!$A$1:$A$104,0)-1,1,COUNTIF('Definición técnica de imagenes'!$A$3:$A$102,$G$5),5),5,FALSE),'Definición técnica de imagenes'!$F$16),"")</f>
        <v>526 x 370 px</v>
      </c>
      <c r="H43" s="13" t="str">
        <f t="shared" ca="1" si="5"/>
        <v>CN_11_14_CO_IMG34_zoom</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800 x 600 px</v>
      </c>
      <c r="J43" s="63"/>
      <c r="K43" s="65" t="s">
        <v>203</v>
      </c>
    </row>
    <row r="44" spans="1:15" s="11" customFormat="1" ht="182.25" customHeight="1" x14ac:dyDescent="0.25">
      <c r="A44" s="12" t="str">
        <f t="shared" si="6"/>
        <v>IMG35</v>
      </c>
      <c r="B44" s="62" t="s">
        <v>192</v>
      </c>
      <c r="C44" s="20" t="str">
        <f t="shared" si="7"/>
        <v>Cuaderno de Estudio</v>
      </c>
      <c r="D44" s="63" t="s">
        <v>193</v>
      </c>
      <c r="E44" s="63" t="s">
        <v>153</v>
      </c>
      <c r="F44" s="13" t="str">
        <f t="shared" si="4"/>
        <v>CN_11_14_CO_IMG35_small</v>
      </c>
      <c r="G44" s="13" t="str">
        <f ca="1">IF($F44&lt;&gt;"",IF($G$4="Recurso",VLOOKUP($E44,OFFSET('Definición técnica de imagenes'!$A$1,MATCH($G$5,'Definición técnica de imagenes'!$A$1:$A$104,0)-1,1,COUNTIF('Definición técnica de imagenes'!$A$3:$A$102,$G$5),5),5,FALSE),'Definición técnica de imagenes'!$F$16),"")</f>
        <v>526 x 370 px</v>
      </c>
      <c r="H44" s="13" t="str">
        <f t="shared" ca="1" si="5"/>
        <v>CN_11_14_CO_IMG35_zoom</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800 x 600 px</v>
      </c>
      <c r="J44" s="63"/>
      <c r="K44" s="65" t="s">
        <v>203</v>
      </c>
    </row>
    <row r="45" spans="1:15" s="11" customFormat="1" ht="192.75" customHeight="1" x14ac:dyDescent="0.25">
      <c r="A45" s="12" t="str">
        <f t="shared" si="6"/>
        <v>IMG36</v>
      </c>
      <c r="B45" s="62" t="s">
        <v>192</v>
      </c>
      <c r="C45" s="20" t="str">
        <f t="shared" si="7"/>
        <v>Cuaderno de Estudio</v>
      </c>
      <c r="D45" s="63" t="s">
        <v>193</v>
      </c>
      <c r="E45" s="63" t="s">
        <v>153</v>
      </c>
      <c r="F45" s="13" t="str">
        <f t="shared" si="4"/>
        <v>CN_11_14_CO_IMG36_small</v>
      </c>
      <c r="G45" s="13" t="str">
        <f ca="1">IF($F45&lt;&gt;"",IF($G$4="Recurso",VLOOKUP($E45,OFFSET('Definición técnica de imagenes'!$A$1,MATCH($G$5,'Definición técnica de imagenes'!$A$1:$A$104,0)-1,1,COUNTIF('Definición técnica de imagenes'!$A$3:$A$102,$G$5),5),5,FALSE),'Definición técnica de imagenes'!$F$16),"")</f>
        <v>526 x 370 px</v>
      </c>
      <c r="H45" s="13" t="str">
        <f t="shared" ca="1" si="5"/>
        <v>CN_11_14_CO_IMG36_zoom</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800 x 600 px</v>
      </c>
      <c r="J45" s="63"/>
      <c r="K45" s="65" t="s">
        <v>203</v>
      </c>
    </row>
    <row r="46" spans="1:15" s="11" customFormat="1" ht="209.25" customHeight="1" x14ac:dyDescent="0.25">
      <c r="A46" s="12" t="str">
        <f t="shared" si="6"/>
        <v>IMG37</v>
      </c>
      <c r="B46" s="62" t="s">
        <v>192</v>
      </c>
      <c r="C46" s="20" t="str">
        <f t="shared" si="7"/>
        <v>Cuaderno de Estudio</v>
      </c>
      <c r="D46" s="63" t="s">
        <v>193</v>
      </c>
      <c r="E46" s="63" t="s">
        <v>153</v>
      </c>
      <c r="F46" s="13" t="str">
        <f t="shared" si="4"/>
        <v>CN_11_14_CO_IMG37_small</v>
      </c>
      <c r="G46" s="13" t="str">
        <f ca="1">IF($F46&lt;&gt;"",IF($G$4="Recurso",VLOOKUP($E46,OFFSET('Definición técnica de imagenes'!$A$1,MATCH($G$5,'Definición técnica de imagenes'!$A$1:$A$104,0)-1,1,COUNTIF('Definición técnica de imagenes'!$A$3:$A$102,$G$5),5),5,FALSE),'Definición técnica de imagenes'!$F$16),"")</f>
        <v>526 x 370 px</v>
      </c>
      <c r="H46" s="13" t="str">
        <f t="shared" ca="1" si="5"/>
        <v>CN_11_14_CO_IMG37_zoom</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800 x 600 px</v>
      </c>
      <c r="J46" s="63"/>
      <c r="K46" s="65" t="s">
        <v>203</v>
      </c>
    </row>
    <row r="47" spans="1:15" s="11" customFormat="1" ht="244.5" customHeight="1" x14ac:dyDescent="0.25">
      <c r="A47" s="12" t="str">
        <f t="shared" si="6"/>
        <v>IMG38</v>
      </c>
      <c r="B47" s="62" t="s">
        <v>192</v>
      </c>
      <c r="C47" s="20" t="str">
        <f t="shared" si="7"/>
        <v>Cuaderno de Estudio</v>
      </c>
      <c r="D47" s="63" t="s">
        <v>193</v>
      </c>
      <c r="E47" s="63" t="s">
        <v>153</v>
      </c>
      <c r="F47" s="13" t="str">
        <f t="shared" si="4"/>
        <v>CN_11_14_CO_IMG38_small</v>
      </c>
      <c r="G47" s="13" t="str">
        <f ca="1">IF($F47&lt;&gt;"",IF($G$4="Recurso",VLOOKUP($E47,OFFSET('Definición técnica de imagenes'!$A$1,MATCH($G$5,'Definición técnica de imagenes'!$A$1:$A$104,0)-1,1,COUNTIF('Definición técnica de imagenes'!$A$3:$A$102,$G$5),5),5,FALSE),'Definición técnica de imagenes'!$F$16),"")</f>
        <v>526 x 370 px</v>
      </c>
      <c r="H47" s="13" t="str">
        <f t="shared" ca="1" si="5"/>
        <v>CN_11_14_CO_IMG38_zoom</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800 x 600 px</v>
      </c>
      <c r="J47" s="63"/>
      <c r="K47" s="65" t="s">
        <v>203</v>
      </c>
    </row>
    <row r="48" spans="1:15" s="11" customFormat="1" ht="209.25" customHeight="1" x14ac:dyDescent="0.25">
      <c r="A48" s="12" t="str">
        <f t="shared" si="6"/>
        <v>IMG39</v>
      </c>
      <c r="B48" s="62" t="s">
        <v>192</v>
      </c>
      <c r="C48" s="20" t="str">
        <f t="shared" si="7"/>
        <v>Cuaderno de Estudio</v>
      </c>
      <c r="D48" s="63" t="s">
        <v>193</v>
      </c>
      <c r="E48" s="63" t="s">
        <v>153</v>
      </c>
      <c r="F48" s="13" t="str">
        <f t="shared" si="4"/>
        <v>CN_11_14_CO_IMG39_small</v>
      </c>
      <c r="G48" s="13" t="str">
        <f ca="1">IF($F48&lt;&gt;"",IF($G$4="Recurso",VLOOKUP($E48,OFFSET('Definición técnica de imagenes'!$A$1,MATCH($G$5,'Definición técnica de imagenes'!$A$1:$A$104,0)-1,1,COUNTIF('Definición técnica de imagenes'!$A$3:$A$102,$G$5),5),5,FALSE),'Definición técnica de imagenes'!$F$16),"")</f>
        <v>526 x 370 px</v>
      </c>
      <c r="H48" s="13" t="str">
        <f t="shared" ca="1" si="5"/>
        <v>CN_11_14_CO_IMG39_zoom</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800 x 600 px</v>
      </c>
      <c r="J48" s="63"/>
      <c r="K48" s="65" t="s">
        <v>204</v>
      </c>
    </row>
    <row r="49" spans="1:11" s="11" customFormat="1" ht="210" customHeight="1" x14ac:dyDescent="0.25">
      <c r="A49" s="12" t="str">
        <f t="shared" si="6"/>
        <v>IMG40</v>
      </c>
      <c r="B49" s="62" t="s">
        <v>192</v>
      </c>
      <c r="C49" s="20" t="str">
        <f t="shared" si="7"/>
        <v>Cuaderno de Estudio</v>
      </c>
      <c r="D49" s="63" t="s">
        <v>193</v>
      </c>
      <c r="E49" s="63" t="s">
        <v>153</v>
      </c>
      <c r="F49" s="13" t="str">
        <f t="shared" si="4"/>
        <v>CN_11_14_CO_IMG40_small</v>
      </c>
      <c r="G49" s="13" t="str">
        <f ca="1">IF($F49&lt;&gt;"",IF($G$4="Recurso",VLOOKUP($E49,OFFSET('Definición técnica de imagenes'!$A$1,MATCH($G$5,'Definición técnica de imagenes'!$A$1:$A$104,0)-1,1,COUNTIF('Definición técnica de imagenes'!$A$3:$A$102,$G$5),5),5,FALSE),'Definición técnica de imagenes'!$F$16),"")</f>
        <v>526 x 370 px</v>
      </c>
      <c r="H49" s="13" t="str">
        <f t="shared" ca="1" si="5"/>
        <v>CN_11_14_CO_IMG40_zoom</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800 x 600 px</v>
      </c>
      <c r="J49" s="63"/>
      <c r="K49" s="65" t="s">
        <v>206</v>
      </c>
    </row>
    <row r="50" spans="1:11" s="11" customFormat="1" ht="175.5" customHeight="1" x14ac:dyDescent="0.25">
      <c r="A50" s="12" t="str">
        <f t="shared" si="6"/>
        <v>IMG41</v>
      </c>
      <c r="B50" s="62" t="s">
        <v>192</v>
      </c>
      <c r="C50" s="20" t="str">
        <f t="shared" si="7"/>
        <v>Cuaderno de Estudio</v>
      </c>
      <c r="D50" s="63" t="s">
        <v>193</v>
      </c>
      <c r="E50" s="63" t="s">
        <v>153</v>
      </c>
      <c r="F50" s="13" t="str">
        <f t="shared" si="4"/>
        <v>CN_11_14_CO_IMG41_small</v>
      </c>
      <c r="G50" s="13" t="str">
        <f ca="1">IF($F50&lt;&gt;"",IF($G$4="Recurso",VLOOKUP($E50,OFFSET('Definición técnica de imagenes'!$A$1,MATCH($G$5,'Definición técnica de imagenes'!$A$1:$A$104,0)-1,1,COUNTIF('Definición técnica de imagenes'!$A$3:$A$102,$G$5),5),5,FALSE),'Definición técnica de imagenes'!$F$16),"")</f>
        <v>526 x 370 px</v>
      </c>
      <c r="H50" s="13" t="str">
        <f t="shared" ca="1" si="5"/>
        <v>CN_11_14_CO_IMG41_zoom</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800 x 600 px</v>
      </c>
      <c r="J50" s="63"/>
      <c r="K50" s="65" t="s">
        <v>203</v>
      </c>
    </row>
    <row r="51" spans="1:11" s="11" customFormat="1" ht="153.75" customHeight="1" x14ac:dyDescent="0.25">
      <c r="A51" s="12" t="str">
        <f t="shared" ref="A51:A82" si="8">IF(OR(B51&lt;&gt;"",J51&lt;&gt;""),CONCATENATE(LEFT(A50,3),IF(MID(A50,4,2)+1&lt;10,CONCATENATE("0",MID(A50,4,2)+1),MID(A50,4,2)+1)),"")</f>
        <v>IMG42</v>
      </c>
      <c r="B51" s="62" t="s">
        <v>192</v>
      </c>
      <c r="C51" s="20" t="str">
        <f t="shared" si="7"/>
        <v>Cuaderno de Estudio</v>
      </c>
      <c r="D51" s="63" t="s">
        <v>193</v>
      </c>
      <c r="E51" s="63" t="s">
        <v>153</v>
      </c>
      <c r="F51" s="13" t="str">
        <f t="shared" si="4"/>
        <v>CN_11_14_CO_IMG42_small</v>
      </c>
      <c r="G51" s="13" t="str">
        <f ca="1">IF($F51&lt;&gt;"",IF($G$4="Recurso",VLOOKUP($E51,OFFSET('Definición técnica de imagenes'!$A$1,MATCH($G$5,'Definición técnica de imagenes'!$A$1:$A$104,0)-1,1,COUNTIF('Definición técnica de imagenes'!$A$3:$A$102,$G$5),5),5,FALSE),'Definición técnica de imagenes'!$F$16),"")</f>
        <v>526 x 370 px</v>
      </c>
      <c r="H51" s="13" t="str">
        <f t="shared" ca="1" si="5"/>
        <v>CN_11_14_CO_IMG42_zoom</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800 x 600 px</v>
      </c>
      <c r="J51" s="63"/>
      <c r="K51" s="65" t="s">
        <v>203</v>
      </c>
    </row>
    <row r="52" spans="1:11" s="11" customFormat="1" ht="253.5" customHeight="1" x14ac:dyDescent="0.25">
      <c r="A52" s="12" t="str">
        <f t="shared" si="8"/>
        <v>IMG43</v>
      </c>
      <c r="B52" s="62" t="s">
        <v>192</v>
      </c>
      <c r="C52" s="20" t="str">
        <f t="shared" si="7"/>
        <v>Cuaderno de Estudio</v>
      </c>
      <c r="D52" s="63" t="s">
        <v>193</v>
      </c>
      <c r="E52" s="63" t="s">
        <v>153</v>
      </c>
      <c r="F52" s="13" t="str">
        <f t="shared" si="4"/>
        <v>CN_11_14_CO_IMG43_small</v>
      </c>
      <c r="G52" s="13" t="str">
        <f ca="1">IF($F52&lt;&gt;"",IF($G$4="Recurso",VLOOKUP($E52,OFFSET('Definición técnica de imagenes'!$A$1,MATCH($G$5,'Definición técnica de imagenes'!$A$1:$A$104,0)-1,1,COUNTIF('Definición técnica de imagenes'!$A$3:$A$102,$G$5),5),5,FALSE),'Definición técnica de imagenes'!$F$16),"")</f>
        <v>526 x 370 px</v>
      </c>
      <c r="H52" s="13" t="str">
        <f t="shared" ca="1" si="5"/>
        <v>CN_11_14_CO_IMG43_zoom</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800 x 600 px</v>
      </c>
      <c r="J52" s="63"/>
      <c r="K52" s="65" t="s">
        <v>205</v>
      </c>
    </row>
    <row r="53" spans="1:11" s="11" customFormat="1" ht="206.25" customHeight="1" x14ac:dyDescent="0.25">
      <c r="A53" s="12" t="str">
        <f t="shared" si="8"/>
        <v>IMG44</v>
      </c>
      <c r="B53" s="62" t="s">
        <v>192</v>
      </c>
      <c r="C53" s="20" t="str">
        <f t="shared" si="7"/>
        <v>Cuaderno de Estudio</v>
      </c>
      <c r="D53" s="63" t="s">
        <v>193</v>
      </c>
      <c r="E53" s="63" t="s">
        <v>153</v>
      </c>
      <c r="F53" s="13" t="str">
        <f t="shared" si="4"/>
        <v>CN_11_14_CO_IMG44_small</v>
      </c>
      <c r="G53" s="13" t="str">
        <f ca="1">IF($F53&lt;&gt;"",IF($G$4="Recurso",VLOOKUP($E53,OFFSET('Definición técnica de imagenes'!$A$1,MATCH($G$5,'Definición técnica de imagenes'!$A$1:$A$104,0)-1,1,COUNTIF('Definición técnica de imagenes'!$A$3:$A$102,$G$5),5),5,FALSE),'Definición técnica de imagenes'!$F$16),"")</f>
        <v>526 x 370 px</v>
      </c>
      <c r="H53" s="13" t="str">
        <f t="shared" ca="1" si="5"/>
        <v>CN_11_14_CO_IMG44_zoom</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800 x 600 px</v>
      </c>
      <c r="J53" s="63"/>
      <c r="K53" s="65" t="s">
        <v>203</v>
      </c>
    </row>
    <row r="54" spans="1:11" s="11" customFormat="1" ht="243.75" customHeight="1" x14ac:dyDescent="0.25">
      <c r="A54" s="12" t="str">
        <f t="shared" si="8"/>
        <v>IMG45</v>
      </c>
      <c r="B54" s="62" t="s">
        <v>192</v>
      </c>
      <c r="C54" s="20" t="str">
        <f t="shared" si="7"/>
        <v>Cuaderno de Estudio</v>
      </c>
      <c r="D54" s="63" t="s">
        <v>193</v>
      </c>
      <c r="E54" s="63" t="s">
        <v>153</v>
      </c>
      <c r="F54" s="13" t="str">
        <f t="shared" si="4"/>
        <v>CN_11_14_CO_IMG45_small</v>
      </c>
      <c r="G54" s="13" t="str">
        <f ca="1">IF($F54&lt;&gt;"",IF($G$4="Recurso",VLOOKUP($E54,OFFSET('Definición técnica de imagenes'!$A$1,MATCH($G$5,'Definición técnica de imagenes'!$A$1:$A$104,0)-1,1,COUNTIF('Definición técnica de imagenes'!$A$3:$A$102,$G$5),5),5,FALSE),'Definición técnica de imagenes'!$F$16),"")</f>
        <v>526 x 370 px</v>
      </c>
      <c r="H54" s="13" t="str">
        <f t="shared" ca="1" si="5"/>
        <v>CN_11_14_CO_IMG45_zoom</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800 x 600 px</v>
      </c>
      <c r="J54" s="63"/>
      <c r="K54" s="65" t="s">
        <v>203</v>
      </c>
    </row>
    <row r="55" spans="1:11" s="11" customFormat="1" ht="229.5" customHeight="1" x14ac:dyDescent="0.25">
      <c r="A55" s="12" t="str">
        <f t="shared" si="8"/>
        <v>IMG46</v>
      </c>
      <c r="B55" s="62" t="s">
        <v>192</v>
      </c>
      <c r="C55" s="20" t="str">
        <f t="shared" si="7"/>
        <v>Cuaderno de Estudio</v>
      </c>
      <c r="D55" s="63" t="s">
        <v>193</v>
      </c>
      <c r="E55" s="63" t="s">
        <v>153</v>
      </c>
      <c r="F55" s="13" t="str">
        <f t="shared" si="4"/>
        <v>CN_11_14_CO_IMG46_small</v>
      </c>
      <c r="G55" s="13" t="str">
        <f ca="1">IF($F55&lt;&gt;"",IF($G$4="Recurso",VLOOKUP($E55,OFFSET('Definición técnica de imagenes'!$A$1,MATCH($G$5,'Definición técnica de imagenes'!$A$1:$A$104,0)-1,1,COUNTIF('Definición técnica de imagenes'!$A$3:$A$102,$G$5),5),5,FALSE),'Definición técnica de imagenes'!$F$16),"")</f>
        <v>526 x 370 px</v>
      </c>
      <c r="H55" s="13" t="str">
        <f t="shared" ca="1" si="5"/>
        <v>CN_11_14_CO_IMG46_zoom</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800 x 600 px</v>
      </c>
      <c r="J55" s="63"/>
      <c r="K55" s="65" t="s">
        <v>203</v>
      </c>
    </row>
    <row r="56" spans="1:11" s="11" customFormat="1" ht="204" customHeight="1" x14ac:dyDescent="0.25">
      <c r="A56" s="12" t="str">
        <f t="shared" si="8"/>
        <v>IMG47</v>
      </c>
      <c r="B56" s="62" t="s">
        <v>192</v>
      </c>
      <c r="C56" s="20" t="str">
        <f t="shared" si="7"/>
        <v>Cuaderno de Estudio</v>
      </c>
      <c r="D56" s="63" t="s">
        <v>193</v>
      </c>
      <c r="E56" s="63" t="s">
        <v>153</v>
      </c>
      <c r="F56" s="13" t="str">
        <f t="shared" si="4"/>
        <v>CN_11_14_CO_IMG47_small</v>
      </c>
      <c r="G56" s="13" t="str">
        <f ca="1">IF($F56&lt;&gt;"",IF($G$4="Recurso",VLOOKUP($E56,OFFSET('Definición técnica de imagenes'!$A$1,MATCH($G$5,'Definición técnica de imagenes'!$A$1:$A$104,0)-1,1,COUNTIF('Definición técnica de imagenes'!$A$3:$A$102,$G$5),5),5,FALSE),'Definición técnica de imagenes'!$F$16),"")</f>
        <v>526 x 370 px</v>
      </c>
      <c r="H56" s="13" t="str">
        <f t="shared" ca="1" si="5"/>
        <v>CN_11_14_CO_IMG47_zoom</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800 x 600 px</v>
      </c>
      <c r="J56" s="63"/>
      <c r="K56" s="65" t="s">
        <v>203</v>
      </c>
    </row>
    <row r="57" spans="1:11" s="11" customFormat="1" ht="232.5" customHeight="1" x14ac:dyDescent="0.25">
      <c r="A57" s="12" t="str">
        <f t="shared" si="8"/>
        <v>IMG48</v>
      </c>
      <c r="B57" s="62" t="s">
        <v>192</v>
      </c>
      <c r="C57" s="20" t="str">
        <f t="shared" si="7"/>
        <v>Cuaderno de Estudio</v>
      </c>
      <c r="D57" s="63" t="s">
        <v>193</v>
      </c>
      <c r="E57" s="63" t="s">
        <v>153</v>
      </c>
      <c r="F57" s="13" t="str">
        <f t="shared" si="4"/>
        <v>CN_11_14_CO_IMG48_small</v>
      </c>
      <c r="G57" s="13" t="str">
        <f ca="1">IF($F57&lt;&gt;"",IF($G$4="Recurso",VLOOKUP($E57,OFFSET('Definición técnica de imagenes'!$A$1,MATCH($G$5,'Definición técnica de imagenes'!$A$1:$A$104,0)-1,1,COUNTIF('Definición técnica de imagenes'!$A$3:$A$102,$G$5),5),5,FALSE),'Definición técnica de imagenes'!$F$16),"")</f>
        <v>526 x 370 px</v>
      </c>
      <c r="H57" s="13" t="str">
        <f t="shared" ca="1" si="5"/>
        <v>CN_11_14_CO_IMG48_zoom</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800 x 600 px</v>
      </c>
      <c r="J57" s="63"/>
      <c r="K57" s="65" t="s">
        <v>203</v>
      </c>
    </row>
    <row r="58" spans="1:11" s="11" customFormat="1" ht="246.75" customHeight="1" x14ac:dyDescent="0.25">
      <c r="A58" s="12" t="str">
        <f t="shared" si="8"/>
        <v>IMG49</v>
      </c>
      <c r="B58" s="62" t="s">
        <v>192</v>
      </c>
      <c r="C58" s="20" t="str">
        <f t="shared" si="7"/>
        <v>Cuaderno de Estudio</v>
      </c>
      <c r="D58" s="63" t="s">
        <v>193</v>
      </c>
      <c r="E58" s="63" t="s">
        <v>153</v>
      </c>
      <c r="F58" s="13" t="str">
        <f t="shared" si="4"/>
        <v>CN_11_14_CO_IMG49_small</v>
      </c>
      <c r="G58" s="13" t="str">
        <f ca="1">IF($F58&lt;&gt;"",IF($G$4="Recurso",VLOOKUP($E58,OFFSET('Definición técnica de imagenes'!$A$1,MATCH($G$5,'Definición técnica de imagenes'!$A$1:$A$104,0)-1,1,COUNTIF('Definición técnica de imagenes'!$A$3:$A$102,$G$5),5),5,FALSE),'Definición técnica de imagenes'!$F$16),"")</f>
        <v>526 x 370 px</v>
      </c>
      <c r="H58" s="13" t="str">
        <f t="shared" ca="1" si="5"/>
        <v>CN_11_14_CO_IMG49_zoom</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800 x 600 px</v>
      </c>
      <c r="J58" s="63"/>
      <c r="K58" s="65" t="s">
        <v>203</v>
      </c>
    </row>
    <row r="59" spans="1:11" s="11" customFormat="1" ht="224.25" customHeight="1" x14ac:dyDescent="0.25">
      <c r="A59" s="12" t="str">
        <f t="shared" si="8"/>
        <v>IMG50</v>
      </c>
      <c r="B59" s="62" t="s">
        <v>192</v>
      </c>
      <c r="C59" s="20" t="str">
        <f t="shared" si="7"/>
        <v>Cuaderno de Estudio</v>
      </c>
      <c r="D59" s="63" t="s">
        <v>193</v>
      </c>
      <c r="E59" s="63" t="s">
        <v>153</v>
      </c>
      <c r="F59" s="13" t="str">
        <f t="shared" si="4"/>
        <v>CN_11_14_CO_IMG50_small</v>
      </c>
      <c r="G59" s="13" t="str">
        <f ca="1">IF($F59&lt;&gt;"",IF($G$4="Recurso",VLOOKUP($E59,OFFSET('Definición técnica de imagenes'!$A$1,MATCH($G$5,'Definición técnica de imagenes'!$A$1:$A$104,0)-1,1,COUNTIF('Definición técnica de imagenes'!$A$3:$A$102,$G$5),5),5,FALSE),'Definición técnica de imagenes'!$F$16),"")</f>
        <v>526 x 370 px</v>
      </c>
      <c r="H59" s="13" t="str">
        <f t="shared" ca="1" si="5"/>
        <v>CN_11_14_CO_IMG50_zoom</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800 x 600 px</v>
      </c>
      <c r="J59" s="63"/>
      <c r="K59" s="65" t="s">
        <v>203</v>
      </c>
    </row>
    <row r="60" spans="1:11" s="11" customFormat="1" ht="204.75" customHeight="1" x14ac:dyDescent="0.25">
      <c r="A60" s="12" t="str">
        <f t="shared" si="8"/>
        <v>IMG51</v>
      </c>
      <c r="B60" s="62" t="s">
        <v>192</v>
      </c>
      <c r="C60" s="20" t="str">
        <f t="shared" si="7"/>
        <v>Cuaderno de Estudio</v>
      </c>
      <c r="D60" s="63" t="s">
        <v>193</v>
      </c>
      <c r="E60" s="63" t="s">
        <v>153</v>
      </c>
      <c r="F60" s="13" t="str">
        <f t="shared" si="4"/>
        <v>CN_11_14_CO_IMG51_small</v>
      </c>
      <c r="G60" s="13" t="str">
        <f ca="1">IF($F60&lt;&gt;"",IF($G$4="Recurso",VLOOKUP($E60,OFFSET('Definición técnica de imagenes'!$A$1,MATCH($G$5,'Definición técnica de imagenes'!$A$1:$A$104,0)-1,1,COUNTIF('Definición técnica de imagenes'!$A$3:$A$102,$G$5),5),5,FALSE),'Definición técnica de imagenes'!$F$16),"")</f>
        <v>526 x 370 px</v>
      </c>
      <c r="H60" s="13" t="str">
        <f t="shared" ca="1" si="5"/>
        <v>CN_11_14_CO_IMG51_zoom</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800 x 600 px</v>
      </c>
      <c r="J60" s="63"/>
      <c r="K60" s="65" t="s">
        <v>203</v>
      </c>
    </row>
    <row r="61" spans="1:11" s="11" customFormat="1" ht="219.75" customHeight="1" x14ac:dyDescent="0.25">
      <c r="A61" s="12" t="str">
        <f t="shared" si="8"/>
        <v>IMG52</v>
      </c>
      <c r="B61" s="62" t="s">
        <v>192</v>
      </c>
      <c r="C61" s="20" t="str">
        <f t="shared" si="7"/>
        <v>Cuaderno de Estudio</v>
      </c>
      <c r="D61" s="63" t="s">
        <v>193</v>
      </c>
      <c r="E61" s="63" t="s">
        <v>153</v>
      </c>
      <c r="F61" s="13" t="str">
        <f t="shared" si="4"/>
        <v>CN_11_14_CO_IMG52_small</v>
      </c>
      <c r="G61" s="13" t="str">
        <f ca="1">IF($F61&lt;&gt;"",IF($G$4="Recurso",VLOOKUP($E61,OFFSET('Definición técnica de imagenes'!$A$1,MATCH($G$5,'Definición técnica de imagenes'!$A$1:$A$104,0)-1,1,COUNTIF('Definición técnica de imagenes'!$A$3:$A$102,$G$5),5),5,FALSE),'Definición técnica de imagenes'!$F$16),"")</f>
        <v>526 x 370 px</v>
      </c>
      <c r="H61" s="13" t="str">
        <f t="shared" ca="1" si="5"/>
        <v>CN_11_14_CO_IMG52_zoom</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800 x 600 px</v>
      </c>
      <c r="J61" s="63"/>
      <c r="K61" s="65" t="s">
        <v>203</v>
      </c>
    </row>
    <row r="62" spans="1:11" s="11" customFormat="1" ht="256.5" customHeight="1" x14ac:dyDescent="0.25">
      <c r="A62" s="12" t="str">
        <f t="shared" si="8"/>
        <v>IMG53</v>
      </c>
      <c r="B62" s="62" t="s">
        <v>192</v>
      </c>
      <c r="C62" s="20" t="str">
        <f t="shared" si="7"/>
        <v>Cuaderno de Estudio</v>
      </c>
      <c r="D62" s="63" t="s">
        <v>193</v>
      </c>
      <c r="E62" s="63" t="s">
        <v>153</v>
      </c>
      <c r="F62" s="13" t="str">
        <f t="shared" si="4"/>
        <v>CN_11_14_CO_IMG53_small</v>
      </c>
      <c r="G62" s="13" t="str">
        <f ca="1">IF($F62&lt;&gt;"",IF($G$4="Recurso",VLOOKUP($E62,OFFSET('Definición técnica de imagenes'!$A$1,MATCH($G$5,'Definición técnica de imagenes'!$A$1:$A$104,0)-1,1,COUNTIF('Definición técnica de imagenes'!$A$3:$A$102,$G$5),5),5,FALSE),'Definición técnica de imagenes'!$F$16),"")</f>
        <v>526 x 370 px</v>
      </c>
      <c r="H62" s="13" t="str">
        <f t="shared" ca="1" si="5"/>
        <v>CN_11_14_CO_IMG53_zoom</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800 x 600 px</v>
      </c>
      <c r="J62" s="63"/>
      <c r="K62" s="65" t="s">
        <v>203</v>
      </c>
    </row>
    <row r="63" spans="1:11" s="11" customFormat="1" ht="257.25" customHeight="1" x14ac:dyDescent="0.25">
      <c r="A63" s="12" t="str">
        <f t="shared" si="8"/>
        <v>IMG54</v>
      </c>
      <c r="B63" s="62" t="s">
        <v>192</v>
      </c>
      <c r="C63" s="20" t="str">
        <f t="shared" si="7"/>
        <v>Cuaderno de Estudio</v>
      </c>
      <c r="D63" s="63" t="s">
        <v>193</v>
      </c>
      <c r="E63" s="63" t="s">
        <v>153</v>
      </c>
      <c r="F63" s="13" t="str">
        <f t="shared" si="4"/>
        <v>CN_11_14_CO_IMG54_small</v>
      </c>
      <c r="G63" s="13" t="str">
        <f ca="1">IF($F63&lt;&gt;"",IF($G$4="Recurso",VLOOKUP($E63,OFFSET('Definición técnica de imagenes'!$A$1,MATCH($G$5,'Definición técnica de imagenes'!$A$1:$A$104,0)-1,1,COUNTIF('Definición técnica de imagenes'!$A$3:$A$102,$G$5),5),5,FALSE),'Definición técnica de imagenes'!$F$16),"")</f>
        <v>526 x 370 px</v>
      </c>
      <c r="H63" s="13" t="str">
        <f t="shared" ca="1" si="5"/>
        <v>CN_11_14_CO_IMG54_zoom</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800 x 600 px</v>
      </c>
      <c r="J63" s="63"/>
      <c r="K63" s="65" t="s">
        <v>203</v>
      </c>
    </row>
    <row r="64" spans="1:11" s="11" customFormat="1" ht="217.5" customHeight="1" x14ac:dyDescent="0.25">
      <c r="A64" s="12" t="str">
        <f t="shared" si="8"/>
        <v>IMG55</v>
      </c>
      <c r="B64" s="62" t="s">
        <v>192</v>
      </c>
      <c r="C64" s="20" t="str">
        <f t="shared" si="7"/>
        <v>Cuaderno de Estudio</v>
      </c>
      <c r="D64" s="63" t="s">
        <v>193</v>
      </c>
      <c r="E64" s="63" t="s">
        <v>153</v>
      </c>
      <c r="F64" s="13" t="str">
        <f t="shared" si="4"/>
        <v>CN_11_14_CO_IMG55_small</v>
      </c>
      <c r="G64" s="13" t="str">
        <f ca="1">IF($F64&lt;&gt;"",IF($G$4="Recurso",VLOOKUP($E64,OFFSET('Definición técnica de imagenes'!$A$1,MATCH($G$5,'Definición técnica de imagenes'!$A$1:$A$104,0)-1,1,COUNTIF('Definición técnica de imagenes'!$A$3:$A$102,$G$5),5),5,FALSE),'Definición técnica de imagenes'!$F$16),"")</f>
        <v>526 x 370 px</v>
      </c>
      <c r="H64" s="13" t="str">
        <f t="shared" ca="1" si="5"/>
        <v>CN_11_14_CO_IMG55_zoom</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800 x 600 px</v>
      </c>
      <c r="J64" s="63"/>
      <c r="K64" s="65" t="s">
        <v>203</v>
      </c>
    </row>
    <row r="65" spans="1:11" s="11" customFormat="1" ht="243.75" customHeight="1" x14ac:dyDescent="0.25">
      <c r="A65" s="12" t="str">
        <f t="shared" si="8"/>
        <v>IMG56</v>
      </c>
      <c r="B65" s="62" t="s">
        <v>192</v>
      </c>
      <c r="C65" s="20" t="str">
        <f t="shared" si="7"/>
        <v>Cuaderno de Estudio</v>
      </c>
      <c r="D65" s="63" t="s">
        <v>193</v>
      </c>
      <c r="E65" s="63" t="s">
        <v>153</v>
      </c>
      <c r="F65" s="13" t="str">
        <f t="shared" si="4"/>
        <v>CN_11_14_CO_IMG56_small</v>
      </c>
      <c r="G65" s="13" t="str">
        <f ca="1">IF($F65&lt;&gt;"",IF($G$4="Recurso",VLOOKUP($E65,OFFSET('Definición técnica de imagenes'!$A$1,MATCH($G$5,'Definición técnica de imagenes'!$A$1:$A$104,0)-1,1,COUNTIF('Definición técnica de imagenes'!$A$3:$A$102,$G$5),5),5,FALSE),'Definición técnica de imagenes'!$F$16),"")</f>
        <v>526 x 370 px</v>
      </c>
      <c r="H65" s="13" t="str">
        <f t="shared" ca="1" si="5"/>
        <v>CN_11_14_CO_IMG56_zoom</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800 x 600 px</v>
      </c>
      <c r="J65" s="63"/>
      <c r="K65" s="65" t="s">
        <v>203</v>
      </c>
    </row>
    <row r="66" spans="1:11" s="11" customFormat="1" ht="243.75" customHeight="1" x14ac:dyDescent="0.25">
      <c r="A66" s="12" t="str">
        <f t="shared" si="8"/>
        <v>IMG57</v>
      </c>
      <c r="B66" s="62" t="s">
        <v>192</v>
      </c>
      <c r="C66" s="20" t="str">
        <f t="shared" si="7"/>
        <v>Cuaderno de Estudio</v>
      </c>
      <c r="D66" s="63" t="s">
        <v>193</v>
      </c>
      <c r="E66" s="63" t="s">
        <v>153</v>
      </c>
      <c r="F66" s="13" t="str">
        <f t="shared" si="4"/>
        <v>CN_11_14_CO_IMG57_small</v>
      </c>
      <c r="G66" s="13" t="str">
        <f ca="1">IF($F66&lt;&gt;"",IF($G$4="Recurso",VLOOKUP($E66,OFFSET('Definición técnica de imagenes'!$A$1,MATCH($G$5,'Definición técnica de imagenes'!$A$1:$A$104,0)-1,1,COUNTIF('Definición técnica de imagenes'!$A$3:$A$102,$G$5),5),5,FALSE),'Definición técnica de imagenes'!$F$16),"")</f>
        <v>526 x 370 px</v>
      </c>
      <c r="H66" s="13" t="str">
        <f t="shared" ca="1" si="5"/>
        <v>CN_11_14_CO_IMG57_zoom</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800 x 600 px</v>
      </c>
      <c r="J66" s="63"/>
      <c r="K66" s="65" t="s">
        <v>203</v>
      </c>
    </row>
    <row r="67" spans="1:11" s="11" customFormat="1" ht="273" customHeight="1" x14ac:dyDescent="0.25">
      <c r="A67" s="12" t="str">
        <f t="shared" si="8"/>
        <v>IMG58</v>
      </c>
      <c r="B67" s="62" t="s">
        <v>192</v>
      </c>
      <c r="C67" s="20" t="str">
        <f t="shared" si="7"/>
        <v>Cuaderno de Estudio</v>
      </c>
      <c r="D67" s="63" t="s">
        <v>193</v>
      </c>
      <c r="E67" s="63" t="s">
        <v>153</v>
      </c>
      <c r="F67" s="13" t="str">
        <f t="shared" si="4"/>
        <v>CN_11_14_CO_IMG58_small</v>
      </c>
      <c r="G67" s="13" t="str">
        <f ca="1">IF($F67&lt;&gt;"",IF($G$4="Recurso",VLOOKUP($E67,OFFSET('Definición técnica de imagenes'!$A$1,MATCH($G$5,'Definición técnica de imagenes'!$A$1:$A$104,0)-1,1,COUNTIF('Definición técnica de imagenes'!$A$3:$A$102,$G$5),5),5,FALSE),'Definición técnica de imagenes'!$F$16),"")</f>
        <v>526 x 370 px</v>
      </c>
      <c r="H67" s="13" t="str">
        <f t="shared" ca="1" si="5"/>
        <v>CN_11_14_CO_IMG58_zoom</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800 x 600 px</v>
      </c>
      <c r="J67" s="63"/>
      <c r="K67" s="65" t="s">
        <v>203</v>
      </c>
    </row>
    <row r="68" spans="1:11" s="11" customFormat="1" ht="244.5" customHeight="1" x14ac:dyDescent="0.25">
      <c r="A68" s="12" t="str">
        <f t="shared" si="8"/>
        <v>IMG59</v>
      </c>
      <c r="B68" s="62" t="s">
        <v>192</v>
      </c>
      <c r="C68" s="20" t="str">
        <f t="shared" si="7"/>
        <v>Cuaderno de Estudio</v>
      </c>
      <c r="D68" s="63" t="s">
        <v>193</v>
      </c>
      <c r="E68" s="63" t="s">
        <v>153</v>
      </c>
      <c r="F68" s="13" t="str">
        <f t="shared" si="4"/>
        <v>CN_11_14_CO_IMG59_small</v>
      </c>
      <c r="G68" s="13" t="str">
        <f ca="1">IF($F68&lt;&gt;"",IF($G$4="Recurso",VLOOKUP($E68,OFFSET('Definición técnica de imagenes'!$A$1,MATCH($G$5,'Definición técnica de imagenes'!$A$1:$A$104,0)-1,1,COUNTIF('Definición técnica de imagenes'!$A$3:$A$102,$G$5),5),5,FALSE),'Definición técnica de imagenes'!$F$16),"")</f>
        <v>526 x 370 px</v>
      </c>
      <c r="H68" s="13" t="str">
        <f t="shared" ca="1" si="5"/>
        <v>CN_11_14_CO_IMG59_zoom</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800 x 600 px</v>
      </c>
      <c r="J68" s="63"/>
      <c r="K68" s="65" t="s">
        <v>203</v>
      </c>
    </row>
    <row r="69" spans="1:11" s="11" customFormat="1" ht="228.75" customHeight="1" x14ac:dyDescent="0.25">
      <c r="A69" s="12" t="str">
        <f t="shared" si="8"/>
        <v>IMG60</v>
      </c>
      <c r="B69" s="62" t="s">
        <v>192</v>
      </c>
      <c r="C69" s="20" t="str">
        <f t="shared" si="7"/>
        <v>Cuaderno de Estudio</v>
      </c>
      <c r="D69" s="63" t="s">
        <v>193</v>
      </c>
      <c r="E69" s="63" t="s">
        <v>153</v>
      </c>
      <c r="F69" s="13" t="str">
        <f t="shared" si="4"/>
        <v>CN_11_14_CO_IMG60_small</v>
      </c>
      <c r="G69" s="13" t="str">
        <f ca="1">IF($F69&lt;&gt;"",IF($G$4="Recurso",VLOOKUP($E69,OFFSET('Definición técnica de imagenes'!$A$1,MATCH($G$5,'Definición técnica de imagenes'!$A$1:$A$104,0)-1,1,COUNTIF('Definición técnica de imagenes'!$A$3:$A$102,$G$5),5),5,FALSE),'Definición técnica de imagenes'!$F$16),"")</f>
        <v>526 x 370 px</v>
      </c>
      <c r="H69" s="13" t="str">
        <f t="shared" ca="1" si="5"/>
        <v>CN_11_14_CO_IMG60_zoom</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800 x 600 px</v>
      </c>
      <c r="J69" s="63"/>
      <c r="K69" s="65" t="s">
        <v>203</v>
      </c>
    </row>
    <row r="70" spans="1:11" s="11" customFormat="1" ht="213.75" customHeight="1" x14ac:dyDescent="0.25">
      <c r="A70" s="12" t="str">
        <f t="shared" si="8"/>
        <v>IMG61</v>
      </c>
      <c r="B70" s="62" t="s">
        <v>192</v>
      </c>
      <c r="C70" s="20" t="str">
        <f t="shared" si="7"/>
        <v>Cuaderno de Estudio</v>
      </c>
      <c r="D70" s="63" t="s">
        <v>193</v>
      </c>
      <c r="E70" s="63" t="s">
        <v>153</v>
      </c>
      <c r="F70" s="13" t="str">
        <f t="shared" si="4"/>
        <v>CN_11_14_CO_IMG61_small</v>
      </c>
      <c r="G70" s="13" t="str">
        <f ca="1">IF($F70&lt;&gt;"",IF($G$4="Recurso",VLOOKUP($E70,OFFSET('Definición técnica de imagenes'!$A$1,MATCH($G$5,'Definición técnica de imagenes'!$A$1:$A$104,0)-1,1,COUNTIF('Definición técnica de imagenes'!$A$3:$A$102,$G$5),5),5,FALSE),'Definición técnica de imagenes'!$F$16),"")</f>
        <v>526 x 370 px</v>
      </c>
      <c r="H70" s="13" t="str">
        <f t="shared" ca="1" si="5"/>
        <v>CN_11_14_CO_IMG61_zoom</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800 x 600 px</v>
      </c>
      <c r="J70" s="63"/>
      <c r="K70" s="65" t="s">
        <v>203</v>
      </c>
    </row>
    <row r="71" spans="1:11" s="11" customFormat="1" ht="61.5" customHeigh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ht="211.5" customHeigh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ht="222" customHeigh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ht="222.75" customHeigh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ht="188.25" customHeigh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ht="217.5" customHeigh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ht="185.25" customHeigh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ht="229.5" customHeigh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ht="200.25" customHeigh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ht="216" customHeigh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ht="170.25" customHeigh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ht="213.75" customHeigh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ht="237" customHeigh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ht="214.5" customHeigh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ht="209.25" customHeigh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ht="174" customHeigh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ht="228.75" customHeigh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ht="272.25" customHeigh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ht="255.75" customHeigh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ht="177.75" customHeigh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ht="138" customHeigh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ht="216" customHeigh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ht="166.5" customHeigh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55" r:id="rId4">
          <objectPr defaultSize="0" autoPict="0" r:id="rId5">
            <anchor moveWithCells="1" sizeWithCells="1">
              <from>
                <xdr:col>9</xdr:col>
                <xdr:colOff>666750</xdr:colOff>
                <xdr:row>25</xdr:row>
                <xdr:rowOff>171450</xdr:rowOff>
              </from>
              <to>
                <xdr:col>9</xdr:col>
                <xdr:colOff>4543425</xdr:colOff>
                <xdr:row>25</xdr:row>
                <xdr:rowOff>2457450</xdr:rowOff>
              </to>
            </anchor>
          </objectPr>
        </oleObject>
      </mc:Choice>
      <mc:Fallback>
        <oleObject progId="PBrush" shapeId="2055" r:id="rId4"/>
      </mc:Fallback>
    </mc:AlternateContent>
    <mc:AlternateContent xmlns:mc="http://schemas.openxmlformats.org/markup-compatibility/2006">
      <mc:Choice Requires="x14">
        <oleObject progId="PBrush" shapeId="2056" r:id="rId6">
          <objectPr defaultSize="0" r:id="rId7">
            <anchor moveWithCells="1" sizeWithCells="1">
              <from>
                <xdr:col>9</xdr:col>
                <xdr:colOff>542925</xdr:colOff>
                <xdr:row>26</xdr:row>
                <xdr:rowOff>180975</xdr:rowOff>
              </from>
              <to>
                <xdr:col>9</xdr:col>
                <xdr:colOff>4257675</xdr:colOff>
                <xdr:row>26</xdr:row>
                <xdr:rowOff>2419350</xdr:rowOff>
              </to>
            </anchor>
          </objectPr>
        </oleObject>
      </mc:Choice>
      <mc:Fallback>
        <oleObject progId="PBrush" shapeId="2056" r:id="rId6"/>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2" t="s">
        <v>38</v>
      </c>
      <c r="B1" s="93"/>
      <c r="C1" s="93"/>
      <c r="D1" s="93"/>
      <c r="E1" s="93"/>
      <c r="F1" s="94"/>
    </row>
    <row r="2" spans="1:11" x14ac:dyDescent="0.25">
      <c r="A2" s="30" t="s">
        <v>42</v>
      </c>
      <c r="B2" s="31"/>
      <c r="C2" s="95" t="s">
        <v>13</v>
      </c>
      <c r="D2" s="96"/>
      <c r="E2" s="97"/>
      <c r="F2" s="32"/>
    </row>
    <row r="3" spans="1:11" ht="63" x14ac:dyDescent="0.25">
      <c r="A3" s="33" t="s">
        <v>43</v>
      </c>
      <c r="B3" s="31"/>
      <c r="C3" s="101" t="s">
        <v>14</v>
      </c>
      <c r="D3" s="102"/>
      <c r="E3" s="103"/>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4" t="str">
        <f>CONCATENATE(H21,"_",I21,"_",J21,"_CO")</f>
        <v>LE_07_04_CO</v>
      </c>
      <c r="E5" s="105"/>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0" t="str">
        <f>CONCATENATE("SolicitudGrafica_",D5,".xls")</f>
        <v>SolicitudGrafica_LE_07_04_CO.xls</v>
      </c>
      <c r="E7" s="90"/>
      <c r="F7" s="91"/>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2" t="s">
        <v>41</v>
      </c>
      <c r="B13" s="93"/>
      <c r="C13" s="93"/>
      <c r="D13" s="93"/>
      <c r="E13" s="93"/>
      <c r="F13" s="94"/>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5" t="s">
        <v>49</v>
      </c>
      <c r="D15" s="96"/>
      <c r="E15" s="96"/>
      <c r="F15" s="97"/>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8" t="str">
        <f>CONCATENATE(H21,"_",I21,"_",J21,"_",K45)</f>
        <v>LE_07_04_REC10</v>
      </c>
      <c r="E17" s="99"/>
      <c r="F17" s="100"/>
      <c r="J17" s="22">
        <v>14</v>
      </c>
      <c r="K17" s="22">
        <v>14</v>
      </c>
    </row>
    <row r="18" spans="1:11" ht="79.5" thickBot="1" x14ac:dyDescent="0.3">
      <c r="A18" s="33" t="s">
        <v>48</v>
      </c>
      <c r="B18" s="31"/>
      <c r="C18" s="59" t="s">
        <v>120</v>
      </c>
      <c r="D18" s="90" t="str">
        <f>CONCATENATE("SolicitudGrafica_",D17,".xls")</f>
        <v>SolicitudGrafica_LE_07_04_REC10.xls</v>
      </c>
      <c r="E18" s="90"/>
      <c r="F18" s="91"/>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7" t="s">
        <v>56</v>
      </c>
      <c r="B1" s="107" t="s">
        <v>149</v>
      </c>
      <c r="C1" s="107" t="s">
        <v>63</v>
      </c>
      <c r="D1" s="107" t="s">
        <v>64</v>
      </c>
      <c r="E1" s="107" t="s">
        <v>5</v>
      </c>
      <c r="F1" s="107" t="s">
        <v>65</v>
      </c>
      <c r="G1" s="107" t="s">
        <v>66</v>
      </c>
      <c r="H1" s="106" t="s">
        <v>68</v>
      </c>
      <c r="I1" s="106"/>
    </row>
    <row r="2" spans="1:10" x14ac:dyDescent="0.25">
      <c r="A2" s="107"/>
      <c r="B2" s="107"/>
      <c r="C2" s="107"/>
      <c r="D2" s="107"/>
      <c r="E2" s="107"/>
      <c r="F2" s="107"/>
      <c r="G2" s="107"/>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2"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6" customFormat="1" ht="14.65" customHeight="1" x14ac:dyDescent="0.25">
      <c r="A15" s="74" t="s">
        <v>96</v>
      </c>
      <c r="B15" s="74"/>
      <c r="C15" s="74" t="s">
        <v>97</v>
      </c>
      <c r="D15" s="75" t="s">
        <v>98</v>
      </c>
      <c r="E15" s="74" t="s">
        <v>93</v>
      </c>
      <c r="F15" s="74" t="s">
        <v>117</v>
      </c>
      <c r="G15" s="74"/>
      <c r="H15" s="75" t="s">
        <v>122</v>
      </c>
      <c r="I15" s="74"/>
      <c r="J15" s="76"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1"/>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1"/>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2015-12-02T20:50:30Z</dcterms:modified>
</cp:coreProperties>
</file>